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Projects\EPA_WPDG_2014_AdjacentArea\WetlandWorkshop_Oct2016\"/>
    </mc:Choice>
  </mc:AlternateContent>
  <bookViews>
    <workbookView xWindow="0" yWindow="0" windowWidth="19176" windowHeight="10260" tabRatio="738"/>
  </bookViews>
  <sheets>
    <sheet name="How to use this worksheet" sheetId="17" r:id="rId1"/>
    <sheet name="Site_Description" sheetId="15" r:id="rId2"/>
    <sheet name="Opptional_LCAscore_RareSpp" sheetId="18" r:id="rId3"/>
    <sheet name="PartA_Onscreen" sheetId="12" r:id="rId4"/>
    <sheet name="PartB_FieldWorksheet" sheetId="14" r:id="rId5"/>
    <sheet name="PartB_InvasiveChecklist" sheetId="16" r:id="rId6"/>
    <sheet name="NYRAM_GrandScore" sheetId="4" r:id="rId7"/>
    <sheet name="LookUpTabels_DoNotEdit" sheetId="13" state="hidden" r:id="rId8"/>
  </sheets>
  <definedNames>
    <definedName name="_Toc447042037" localSheetId="3">PartA_Onscreen!$B$3</definedName>
    <definedName name="_Toc447042038" localSheetId="3">PartA_Onscreen!$B$6</definedName>
    <definedName name="_Toc447042039" localSheetId="3">PartA_Onscreen!$B$13</definedName>
    <definedName name="_Toc447042040" localSheetId="3">PartA_Onscreen!$J$13</definedName>
    <definedName name="_Toc447042044" localSheetId="4">PartB_FieldWorksheet!$B$110</definedName>
    <definedName name="_Toc447042045" localSheetId="5">PartB_InvasiveChecklist!$A$5</definedName>
    <definedName name="HGMclass">LookUpTabels_DoNotEdit!$O$2:$O$7</definedName>
    <definedName name="HGMsubclass">LookUpTabels_DoNotEdit!$Q$2:$Q$19</definedName>
    <definedName name="layout">LookUpTabels_DoNotEdit!$M$7:$M$8</definedName>
    <definedName name="locale">LookUpTabels_DoNotEdit!$A$6:$A$7</definedName>
    <definedName name="NY_Counties">LookUpTabels_DoNotEdit!$K$2:$K$63</definedName>
    <definedName name="origin">LookUpTabels_DoNotEdit!$O$11:$O$12</definedName>
    <definedName name="_xlnm.Print_Area" localSheetId="0">'How to use this worksheet'!$B$1:$M$13</definedName>
    <definedName name="SAmeasure">LookUpTabels_DoNotEdit!$M$17:$M$19</definedName>
    <definedName name="SiteSelection">LookUpTabels_DoNotEdit!$A$2:$A$3</definedName>
    <definedName name="units">LookUpTabels_DoNotEdit!$M$13:$M$14</definedName>
    <definedName name="yn">LookUpTabels_DoNotEdit!$M$2:$M$3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2" l="1"/>
  <c r="C8" i="12"/>
  <c r="L8" i="12"/>
  <c r="H89" i="16" l="1"/>
  <c r="I89" i="16"/>
  <c r="K5" i="15" l="1"/>
  <c r="I10" i="15" l="1"/>
  <c r="E10" i="15"/>
  <c r="K3" i="15"/>
  <c r="B4" i="16"/>
  <c r="C6" i="14"/>
  <c r="B5" i="16" s="1"/>
  <c r="H22" i="12"/>
  <c r="H25" i="12"/>
  <c r="H28" i="12"/>
  <c r="H31" i="12"/>
  <c r="H19" i="12"/>
  <c r="O28" i="12"/>
  <c r="O31" i="12"/>
  <c r="O34" i="12"/>
  <c r="O25" i="12"/>
  <c r="O22" i="12"/>
  <c r="O19" i="12"/>
  <c r="E27" i="4"/>
  <c r="H88" i="16" l="1"/>
  <c r="I88" i="16" s="1"/>
  <c r="H13" i="16"/>
  <c r="I13" i="16" s="1"/>
  <c r="H14" i="16"/>
  <c r="I14" i="16" s="1"/>
  <c r="H15" i="16"/>
  <c r="I15" i="16" s="1"/>
  <c r="H16" i="16"/>
  <c r="I16" i="16" s="1"/>
  <c r="H17" i="16"/>
  <c r="I17" i="16" s="1"/>
  <c r="H18" i="16"/>
  <c r="I18" i="16" s="1"/>
  <c r="H19" i="16"/>
  <c r="I19" i="16" s="1"/>
  <c r="H20" i="16"/>
  <c r="I20" i="16" s="1"/>
  <c r="H21" i="16"/>
  <c r="I21" i="16" s="1"/>
  <c r="H22" i="16"/>
  <c r="I22" i="16" s="1"/>
  <c r="H23" i="16"/>
  <c r="I23" i="16" s="1"/>
  <c r="H24" i="16"/>
  <c r="I24" i="16" s="1"/>
  <c r="H25" i="16"/>
  <c r="I25" i="16" s="1"/>
  <c r="H26" i="16"/>
  <c r="I26" i="16" s="1"/>
  <c r="H27" i="16"/>
  <c r="I27" i="16" s="1"/>
  <c r="H28" i="16"/>
  <c r="I28" i="16" s="1"/>
  <c r="H29" i="16"/>
  <c r="I29" i="16" s="1"/>
  <c r="H31" i="16"/>
  <c r="I31" i="16" s="1"/>
  <c r="H32" i="16"/>
  <c r="I32" i="16" s="1"/>
  <c r="H33" i="16"/>
  <c r="I33" i="16" s="1"/>
  <c r="H34" i="16"/>
  <c r="I34" i="16" s="1"/>
  <c r="H35" i="16"/>
  <c r="I35" i="16" s="1"/>
  <c r="H37" i="16"/>
  <c r="I37" i="16" s="1"/>
  <c r="H38" i="16"/>
  <c r="I38" i="16" s="1"/>
  <c r="H39" i="16"/>
  <c r="I39" i="16" s="1"/>
  <c r="H40" i="16"/>
  <c r="I40" i="16" s="1"/>
  <c r="H41" i="16"/>
  <c r="I41" i="16" s="1"/>
  <c r="H42" i="16"/>
  <c r="I42" i="16" s="1"/>
  <c r="H43" i="16"/>
  <c r="I43" i="16" s="1"/>
  <c r="H44" i="16"/>
  <c r="I44" i="16" s="1"/>
  <c r="H45" i="16"/>
  <c r="I45" i="16" s="1"/>
  <c r="H46" i="16"/>
  <c r="I46" i="16" s="1"/>
  <c r="H47" i="16"/>
  <c r="I47" i="16" s="1"/>
  <c r="H48" i="16"/>
  <c r="I48" i="16" s="1"/>
  <c r="H49" i="16"/>
  <c r="I49" i="16" s="1"/>
  <c r="H50" i="16"/>
  <c r="I50" i="16" s="1"/>
  <c r="H51" i="16"/>
  <c r="I51" i="16" s="1"/>
  <c r="H52" i="16"/>
  <c r="I52" i="16" s="1"/>
  <c r="H53" i="16"/>
  <c r="I53" i="16" s="1"/>
  <c r="H54" i="16"/>
  <c r="I54" i="16" s="1"/>
  <c r="H55" i="16"/>
  <c r="I55" i="16" s="1"/>
  <c r="H56" i="16"/>
  <c r="I56" i="16" s="1"/>
  <c r="H57" i="16"/>
  <c r="I57" i="16" s="1"/>
  <c r="H58" i="16"/>
  <c r="I58" i="16" s="1"/>
  <c r="H59" i="16"/>
  <c r="I59" i="16" s="1"/>
  <c r="H60" i="16"/>
  <c r="I60" i="16" s="1"/>
  <c r="H61" i="16"/>
  <c r="I61" i="16" s="1"/>
  <c r="H62" i="16"/>
  <c r="I62" i="16" s="1"/>
  <c r="H63" i="16"/>
  <c r="I63" i="16" s="1"/>
  <c r="H64" i="16"/>
  <c r="I64" i="16" s="1"/>
  <c r="H65" i="16"/>
  <c r="I65" i="16" s="1"/>
  <c r="H66" i="16"/>
  <c r="I66" i="16" s="1"/>
  <c r="H67" i="16"/>
  <c r="I67" i="16" s="1"/>
  <c r="H68" i="16"/>
  <c r="I68" i="16" s="1"/>
  <c r="H69" i="16"/>
  <c r="I69" i="16" s="1"/>
  <c r="H70" i="16"/>
  <c r="I70" i="16" s="1"/>
  <c r="H71" i="16"/>
  <c r="I71" i="16" s="1"/>
  <c r="H72" i="16"/>
  <c r="I72" i="16" s="1"/>
  <c r="H73" i="16"/>
  <c r="I73" i="16" s="1"/>
  <c r="H74" i="16"/>
  <c r="I74" i="16" s="1"/>
  <c r="H75" i="16"/>
  <c r="I75" i="16" s="1"/>
  <c r="H76" i="16"/>
  <c r="I76" i="16" s="1"/>
  <c r="H77" i="16"/>
  <c r="I77" i="16" s="1"/>
  <c r="H78" i="16"/>
  <c r="I78" i="16" s="1"/>
  <c r="H79" i="16"/>
  <c r="I79" i="16" s="1"/>
  <c r="H80" i="16"/>
  <c r="I80" i="16" s="1"/>
  <c r="H81" i="16"/>
  <c r="I81" i="16" s="1"/>
  <c r="H82" i="16"/>
  <c r="I82" i="16" s="1"/>
  <c r="H83" i="16"/>
  <c r="I83" i="16" s="1"/>
  <c r="H84" i="16"/>
  <c r="I84" i="16" s="1"/>
  <c r="H85" i="16"/>
  <c r="I85" i="16" s="1"/>
  <c r="H86" i="16"/>
  <c r="I86" i="16" s="1"/>
  <c r="H87" i="16"/>
  <c r="I87" i="16" s="1"/>
  <c r="H12" i="16"/>
  <c r="I12" i="16" s="1"/>
  <c r="F107" i="14"/>
  <c r="E18" i="4"/>
  <c r="G18" i="4"/>
  <c r="G17" i="4"/>
  <c r="E17" i="4"/>
  <c r="C90" i="16" l="1"/>
  <c r="E23" i="4"/>
  <c r="E19" i="4"/>
  <c r="H107" i="14"/>
  <c r="I8" i="4" s="1"/>
  <c r="I10" i="4" s="1"/>
  <c r="G8" i="4"/>
  <c r="G10" i="4" s="1"/>
  <c r="D107" i="14"/>
  <c r="E8" i="4" s="1"/>
  <c r="E10" i="4" s="1"/>
  <c r="M36" i="12" l="1"/>
  <c r="F36" i="12"/>
  <c r="F38" i="12" s="1"/>
  <c r="E11" i="4" l="1"/>
  <c r="E29" i="4" s="1"/>
  <c r="E33" i="4" s="1"/>
  <c r="K4" i="15" s="1"/>
</calcChain>
</file>

<file path=xl/sharedStrings.xml><?xml version="1.0" encoding="utf-8"?>
<sst xmlns="http://schemas.openxmlformats.org/spreadsheetml/2006/main" count="717" uniqueCount="624">
  <si>
    <t>2-lane paved road</t>
  </si>
  <si>
    <t>Railroad</t>
  </si>
  <si>
    <t>Stressors</t>
  </si>
  <si>
    <t>Absent</t>
  </si>
  <si>
    <t xml:space="preserve"> =</t>
  </si>
  <si>
    <t>Abundant (&gt;20% absolute cover)</t>
  </si>
  <si>
    <t>Additive stressor score</t>
  </si>
  <si>
    <t>Actively managed</t>
  </si>
  <si>
    <t>Intensely managed</t>
  </si>
  <si>
    <t>Fragmenting features</t>
  </si>
  <si>
    <t>Land Use Land Cover (LULC)</t>
  </si>
  <si>
    <t>Metric Score</t>
  </si>
  <si>
    <t>Sum of Stressors</t>
  </si>
  <si>
    <t>Invasive richness</t>
  </si>
  <si>
    <t>Invasive cover score</t>
  </si>
  <si>
    <r>
      <t>Invasive plant cover</t>
    </r>
    <r>
      <rPr>
        <sz val="12"/>
        <color theme="1"/>
        <rFont val="Arial"/>
        <family val="2"/>
      </rPr>
      <t xml:space="preserve"> (%)</t>
    </r>
  </si>
  <si>
    <r>
      <t xml:space="preserve">Invasive plant species richness </t>
    </r>
    <r>
      <rPr>
        <sz val="12"/>
        <color theme="1"/>
        <rFont val="Arial"/>
        <family val="2"/>
      </rPr>
      <t>(#)</t>
    </r>
  </si>
  <si>
    <t>Part 1 cumulative score + Part 2 cumulative score</t>
  </si>
  <si>
    <t>Qualitative condition rating</t>
  </si>
  <si>
    <r>
      <t xml:space="preserve">Value generally describes the SA </t>
    </r>
    <r>
      <rPr>
        <i/>
        <sz val="10"/>
        <color theme="1"/>
        <rFont val="Arial"/>
        <family val="2"/>
      </rPr>
      <t>and</t>
    </r>
    <r>
      <rPr>
        <sz val="10"/>
        <color theme="1"/>
        <rFont val="Arial"/>
        <family val="2"/>
      </rPr>
      <t xml:space="preserve"> the buffer, from least disturbed (1) to heavily disturbed (6).</t>
    </r>
  </si>
  <si>
    <t xml:space="preserve"> ×</t>
  </si>
  <si>
    <t>SA SM</t>
  </si>
  <si>
    <t>FB SM</t>
  </si>
  <si>
    <t>Stressor Multiplier (SM)</t>
  </si>
  <si>
    <t>FB</t>
  </si>
  <si>
    <t>SA</t>
  </si>
  <si>
    <t>Condition score</t>
  </si>
  <si>
    <t>Stressors score + Invasives cover score + Invasive richness + Condition score.</t>
  </si>
  <si>
    <r>
      <t xml:space="preserve">Count all unique invasive species observed in the 40-m SA </t>
    </r>
    <r>
      <rPr>
        <i/>
        <sz val="10"/>
        <color theme="1"/>
        <rFont val="Arial"/>
        <family val="2"/>
      </rPr>
      <t>and</t>
    </r>
    <r>
      <rPr>
        <sz val="10"/>
        <color theme="1"/>
        <rFont val="Arial"/>
        <family val="2"/>
      </rPr>
      <t xml:space="preserve"> the Buffer. If absent, write zero.</t>
    </r>
  </si>
  <si>
    <t>pavement, buildings, rock quarries</t>
  </si>
  <si>
    <t>4-lane paved road</t>
  </si>
  <si>
    <t>4-lanes or larger</t>
  </si>
  <si>
    <t>Utility line</t>
  </si>
  <si>
    <t>Right-of-way (ROW)</t>
  </si>
  <si>
    <t>Unpaved road/trail</t>
  </si>
  <si>
    <t>Grave/dirt road, hiking or snowmobile trail</t>
  </si>
  <si>
    <t>Active or abandoned</t>
  </si>
  <si>
    <t>Qualitatively assess the percent area occupied by each of the following land cover types.</t>
  </si>
  <si>
    <t>Site description</t>
  </si>
  <si>
    <t>Tally the number of fragmenting features in each category found in Landscape Buffer.</t>
  </si>
  <si>
    <t xml:space="preserve">Type </t>
  </si>
  <si>
    <t>score</t>
  </si>
  <si>
    <t xml:space="preserve">Feature </t>
  </si>
  <si>
    <t xml:space="preserve">Impervious surface  </t>
  </si>
  <si>
    <t>x 4 =</t>
  </si>
  <si>
    <t>x 6 =</t>
  </si>
  <si>
    <t>golf, row crops, sand/gravel mining</t>
  </si>
  <si>
    <t>x 3 =</t>
  </si>
  <si>
    <t>x 2 =</t>
  </si>
  <si>
    <t xml:space="preserve">Natural </t>
  </si>
  <si>
    <t>forest, wetland, shrubland, water</t>
  </si>
  <si>
    <t>x 0 =</t>
  </si>
  <si>
    <t>x 1 =</t>
  </si>
  <si>
    <t>Other*:</t>
  </si>
  <si>
    <t>Total LULC score =</t>
  </si>
  <si>
    <t>lawn, timber, hay, ROW, grazing, unpaved road</t>
  </si>
  <si>
    <r>
      <t xml:space="preserve">Lightly managed  </t>
    </r>
    <r>
      <rPr>
        <i/>
        <sz val="8"/>
        <rFont val="Arial"/>
        <family val="2"/>
      </rPr>
      <t xml:space="preserve">old </t>
    </r>
  </si>
  <si>
    <t>field, ditch, plantation, Stormwater pond</t>
  </si>
  <si>
    <t>Feature</t>
  </si>
  <si>
    <t>tally</t>
  </si>
  <si>
    <t>Date of onscreen assessment</t>
  </si>
  <si>
    <t>Subjectively</t>
  </si>
  <si>
    <t>Site name</t>
  </si>
  <si>
    <t>Site code (optional)</t>
  </si>
  <si>
    <r>
      <t>GIS tip</t>
    </r>
    <r>
      <rPr>
        <sz val="8"/>
        <rFont val="Arial"/>
        <family val="2"/>
      </rPr>
      <t>: add New York State road, railroad, hiking &amp; snowmobile trail layers.</t>
    </r>
  </si>
  <si>
    <t>Observer(s)</t>
  </si>
  <si>
    <t>Pub. date of the imagery</t>
  </si>
  <si>
    <t>Sample location was determined</t>
  </si>
  <si>
    <t>PEM1</t>
  </si>
  <si>
    <t>PEM2</t>
  </si>
  <si>
    <t>PEM5</t>
  </si>
  <si>
    <t>PSS1</t>
  </si>
  <si>
    <t>PSS2</t>
  </si>
  <si>
    <t>PSS3</t>
  </si>
  <si>
    <t>PSS4</t>
  </si>
  <si>
    <t>PSS5</t>
  </si>
  <si>
    <t>PSS6</t>
  </si>
  <si>
    <t>PSS7</t>
  </si>
  <si>
    <t>PFO1</t>
  </si>
  <si>
    <t>PFO2</t>
  </si>
  <si>
    <t>PFO3</t>
  </si>
  <si>
    <t>PFO4</t>
  </si>
  <si>
    <t>PFO5</t>
  </si>
  <si>
    <t>PFO6</t>
  </si>
  <si>
    <t>PFO7</t>
  </si>
  <si>
    <t>Scrub-Shrub Broad-Leaved Deciduous</t>
  </si>
  <si>
    <t>Scrub-Shrub Needle-Leaved Deciduous</t>
  </si>
  <si>
    <t>Scrub-Shrub Broad-Leaved Evergreen</t>
  </si>
  <si>
    <t>Scrub-Shrub Needle-Leaved Evergreen</t>
  </si>
  <si>
    <t>Scrub-Shrub Dead</t>
  </si>
  <si>
    <t>Scrub-Shrub Deciduous</t>
  </si>
  <si>
    <t>Scrub-Shrub Evergreen</t>
  </si>
  <si>
    <t>Forested Broad-Leaved Deciduous</t>
  </si>
  <si>
    <t>Forested Needle-Leaved Deciduous</t>
  </si>
  <si>
    <t>Forested Broad-Leaved Evergreen</t>
  </si>
  <si>
    <t>Forested Needle-Leaved Evergreen</t>
  </si>
  <si>
    <t>Forested Dead</t>
  </si>
  <si>
    <t>Forested Deciduous</t>
  </si>
  <si>
    <t>Forested Evergreen</t>
  </si>
  <si>
    <t>Emergent Phragmites australis</t>
  </si>
  <si>
    <t>Emergent Non-persistent</t>
  </si>
  <si>
    <t>Emergent Persistent</t>
  </si>
  <si>
    <t>LULC</t>
  </si>
  <si>
    <t>%</t>
  </si>
  <si>
    <t xml:space="preserve">*Select equivalent multiplier: 1,2, 4,6 </t>
  </si>
  <si>
    <t>Area of focus for Part A is the Landscape Buffer, located 40-540 m around center point.</t>
  </si>
  <si>
    <t>Vegetation alterations</t>
  </si>
  <si>
    <r>
      <t xml:space="preserve">V1. Vegetation modification </t>
    </r>
    <r>
      <rPr>
        <sz val="9"/>
        <rFont val="Arial"/>
        <family val="2"/>
      </rPr>
      <t>occurred within the</t>
    </r>
    <r>
      <rPr>
        <u/>
        <sz val="9"/>
        <rFont val="Arial"/>
        <family val="2"/>
      </rPr>
      <t xml:space="preserve"> past year</t>
    </r>
    <r>
      <rPr>
        <sz val="9"/>
        <rFont val="Arial"/>
        <family val="2"/>
      </rPr>
      <t>, unless noted</t>
    </r>
  </si>
  <si>
    <t>Abs</t>
  </si>
  <si>
    <r>
      <t xml:space="preserve">Moderate/intense livestock grazing </t>
    </r>
    <r>
      <rPr>
        <i/>
        <sz val="8"/>
        <rFont val="Arial"/>
        <family val="2"/>
      </rPr>
      <t>(&gt;25% bare soil)</t>
    </r>
  </si>
  <si>
    <r>
      <t xml:space="preserve">Mowing </t>
    </r>
    <r>
      <rPr>
        <i/>
        <sz val="8"/>
        <rFont val="Arial"/>
        <family val="2"/>
      </rPr>
      <t>(low intensity lawn or hay)</t>
    </r>
    <r>
      <rPr>
        <sz val="10"/>
        <rFont val="Arial"/>
        <family val="2"/>
      </rPr>
      <t xml:space="preserve">               </t>
    </r>
  </si>
  <si>
    <r>
      <t xml:space="preserve">Golf course or highly maintained turf </t>
    </r>
    <r>
      <rPr>
        <i/>
        <sz val="8"/>
        <rFont val="Arial"/>
        <family val="2"/>
      </rPr>
      <t>(NOT typical residential lawns)</t>
    </r>
  </si>
  <si>
    <r>
      <t xml:space="preserve">Right-Of-Way:  cleared </t>
    </r>
    <r>
      <rPr>
        <i/>
        <sz val="8"/>
        <rFont val="Arial"/>
        <family val="2"/>
      </rPr>
      <t xml:space="preserve">(brush cutting, chemical, etc. assoc. with </t>
    </r>
    <r>
      <rPr>
        <i/>
        <u/>
        <sz val="8"/>
        <rFont val="Arial"/>
        <family val="2"/>
      </rPr>
      <t>powerlines &amp; roads</t>
    </r>
    <r>
      <rPr>
        <i/>
        <sz val="8"/>
        <rFont val="Arial"/>
        <family val="2"/>
      </rPr>
      <t>)</t>
    </r>
  </si>
  <si>
    <r>
      <t xml:space="preserve">Logging within </t>
    </r>
    <r>
      <rPr>
        <u/>
        <sz val="10"/>
        <rFont val="Arial"/>
        <family val="2"/>
      </rPr>
      <t>2 years</t>
    </r>
    <r>
      <rPr>
        <sz val="10"/>
        <rFont val="Arial"/>
        <family val="2"/>
      </rPr>
      <t xml:space="preserve"> </t>
    </r>
  </si>
  <si>
    <t>Annual agricultural row crops</t>
  </si>
  <si>
    <r>
      <t xml:space="preserve">Plantation </t>
    </r>
    <r>
      <rPr>
        <i/>
        <sz val="8"/>
        <rFont val="Arial"/>
        <family val="2"/>
      </rPr>
      <t>(conversion from natural tree species, e.g., orchards, forestry)</t>
    </r>
  </si>
  <si>
    <r>
      <t xml:space="preserve">V2. Invasive plant species abundance </t>
    </r>
    <r>
      <rPr>
        <sz val="9"/>
        <rFont val="Arial"/>
        <family val="2"/>
      </rPr>
      <t>(see invasive richness list)</t>
    </r>
  </si>
  <si>
    <r>
      <t xml:space="preserve">Uncommon </t>
    </r>
    <r>
      <rPr>
        <sz val="8"/>
        <rFont val="Arial"/>
        <family val="2"/>
      </rPr>
      <t>(Present, ≤ 20% cover) – List species in the invasive survey (see end)</t>
    </r>
  </si>
  <si>
    <r>
      <t xml:space="preserve">Abundant </t>
    </r>
    <r>
      <rPr>
        <sz val="8"/>
        <rFont val="Arial"/>
        <family val="2"/>
      </rPr>
      <t>(Present, &gt; 20% cover) – List species in the invasive survey (see end)</t>
    </r>
  </si>
  <si>
    <r>
      <t xml:space="preserve">V3. Other vegetation alterations </t>
    </r>
    <r>
      <rPr>
        <i/>
        <sz val="9"/>
        <rFont val="Arial"/>
        <family val="2"/>
      </rPr>
      <t>(e.g. woody debris removal)</t>
    </r>
  </si>
  <si>
    <t>Hydroperiod modification</t>
  </si>
  <si>
    <t xml:space="preserve">H1. General hydroperiod alterations </t>
  </si>
  <si>
    <t>Ditching, tile draining, or other dewatering methods</t>
  </si>
  <si>
    <r>
      <t xml:space="preserve">Stormwater inputs </t>
    </r>
    <r>
      <rPr>
        <i/>
        <sz val="8"/>
        <rFont val="Arial"/>
        <family val="2"/>
      </rPr>
      <t>(e.g., source pipe, impervious surface/roads/parking lot)</t>
    </r>
  </si>
  <si>
    <r>
      <t xml:space="preserve">Water </t>
    </r>
    <r>
      <rPr>
        <u/>
        <sz val="10"/>
        <rFont val="Arial"/>
        <family val="2"/>
      </rPr>
      <t>inflow reduced</t>
    </r>
    <r>
      <rPr>
        <sz val="10"/>
        <rFont val="Arial"/>
        <family val="2"/>
      </rPr>
      <t xml:space="preserve"> by upstream structure </t>
    </r>
  </si>
  <si>
    <t>(dam / weir / culvert; including perpendicular road, railroad beds)</t>
  </si>
  <si>
    <r>
      <t>Water</t>
    </r>
    <r>
      <rPr>
        <i/>
        <sz val="10"/>
        <rFont val="Arial"/>
        <family val="2"/>
      </rPr>
      <t xml:space="preserve"> </t>
    </r>
    <r>
      <rPr>
        <u/>
        <sz val="10"/>
        <rFont val="Arial"/>
        <family val="2"/>
      </rPr>
      <t>outflow</t>
    </r>
    <r>
      <rPr>
        <i/>
        <u/>
        <sz val="10"/>
        <rFont val="Arial"/>
        <family val="2"/>
      </rPr>
      <t xml:space="preserve"> </t>
    </r>
    <r>
      <rPr>
        <u/>
        <sz val="10"/>
        <rFont val="Arial"/>
        <family val="2"/>
      </rPr>
      <t>reduced</t>
    </r>
    <r>
      <rPr>
        <sz val="10"/>
        <rFont val="Arial"/>
        <family val="2"/>
      </rPr>
      <t xml:space="preserve"> due to impounding structure </t>
    </r>
    <r>
      <rPr>
        <i/>
        <sz val="8"/>
        <rFont val="Arial"/>
        <family val="2"/>
      </rPr>
      <t>(see above examples)</t>
    </r>
  </si>
  <si>
    <t>H2. Stream/riverine-specific modifiers</t>
  </si>
  <si>
    <r>
      <t xml:space="preserve">Artificial levee </t>
    </r>
    <r>
      <rPr>
        <i/>
        <sz val="10"/>
        <rFont val="Arial"/>
        <family val="2"/>
      </rPr>
      <t>parallel</t>
    </r>
    <r>
      <rPr>
        <sz val="10"/>
        <rFont val="Arial"/>
        <family val="2"/>
      </rPr>
      <t xml:space="preserve"> to stream </t>
    </r>
    <r>
      <rPr>
        <i/>
        <sz val="8"/>
        <rFont val="Arial"/>
        <family val="2"/>
      </rPr>
      <t>(including parallel road, railroad beds)</t>
    </r>
  </si>
  <si>
    <t>Channelized stream:  straightened, hardened, or incised</t>
  </si>
  <si>
    <t>H3. Other indicators of hydro modification</t>
  </si>
  <si>
    <t>(e.g. high temperature discharge, dead/dying standing trees)</t>
  </si>
  <si>
    <t>Other hydro/topographic modifications</t>
  </si>
  <si>
    <t>T1. Development, filing, grading</t>
  </si>
  <si>
    <r>
      <t xml:space="preserve">Commercial development </t>
    </r>
    <r>
      <rPr>
        <i/>
        <sz val="8"/>
        <rFont val="Arial"/>
        <family val="2"/>
      </rPr>
      <t>(e.g., buildings, factories, parking lots)</t>
    </r>
  </si>
  <si>
    <r>
      <t xml:space="preserve">Other filling/grading activity </t>
    </r>
    <r>
      <rPr>
        <sz val="8"/>
        <rFont val="Arial"/>
        <family val="2"/>
      </rPr>
      <t>(not road-related</t>
    </r>
    <r>
      <rPr>
        <i/>
        <sz val="8"/>
        <rFont val="Arial"/>
        <family val="2"/>
      </rPr>
      <t>; e.g., exposed soils, dredge spoils</t>
    </r>
    <r>
      <rPr>
        <sz val="8"/>
        <rFont val="Arial"/>
        <family val="2"/>
      </rPr>
      <t>)</t>
    </r>
  </si>
  <si>
    <r>
      <t xml:space="preserve">Landfill or illegal dump </t>
    </r>
    <r>
      <rPr>
        <sz val="8"/>
        <rFont val="Arial"/>
        <family val="2"/>
      </rPr>
      <t>(</t>
    </r>
    <r>
      <rPr>
        <i/>
        <sz val="8"/>
        <rFont val="Arial"/>
        <family val="2"/>
      </rPr>
      <t>excessive garbage, trash</t>
    </r>
    <r>
      <rPr>
        <sz val="8"/>
        <rFont val="Arial"/>
        <family val="2"/>
      </rPr>
      <t>)</t>
    </r>
  </si>
  <si>
    <t>T2. Material removal</t>
  </si>
  <si>
    <r>
      <t xml:space="preserve">Artificial pond, dredging </t>
    </r>
    <r>
      <rPr>
        <sz val="8"/>
        <rFont val="Arial"/>
        <family val="2"/>
      </rPr>
      <t>(not ditch-related)</t>
    </r>
  </si>
  <si>
    <t>T3. Roads, railroads, trails</t>
  </si>
  <si>
    <r>
      <t xml:space="preserve">Hiking or biking trail </t>
    </r>
    <r>
      <rPr>
        <sz val="8"/>
        <rFont val="Arial"/>
        <family val="2"/>
      </rPr>
      <t>(well-established)</t>
    </r>
  </si>
  <si>
    <r>
      <t xml:space="preserve">Unpaved dirt/gravel road </t>
    </r>
    <r>
      <rPr>
        <sz val="8"/>
        <rFont val="Arial"/>
        <family val="2"/>
      </rPr>
      <t>(established ATV, logging roads)</t>
    </r>
  </si>
  <si>
    <r>
      <t xml:space="preserve">Railroad </t>
    </r>
    <r>
      <rPr>
        <sz val="8"/>
        <rFont val="Arial"/>
        <family val="2"/>
      </rPr>
      <t>(circle those present)</t>
    </r>
    <r>
      <rPr>
        <sz val="10"/>
        <rFont val="Arial"/>
        <family val="2"/>
      </rPr>
      <t>:   active     abandoned     rail-to-trail</t>
    </r>
  </si>
  <si>
    <r>
      <t xml:space="preserve">T4. Microtopography </t>
    </r>
    <r>
      <rPr>
        <sz val="9"/>
        <rFont val="Arial"/>
        <family val="2"/>
      </rPr>
      <t>Soil surface variation &lt;1 m in height (not pavement)</t>
    </r>
  </si>
  <si>
    <t xml:space="preserve">Vehicle or equipment tracks:   ATV, off-road motorcycles </t>
  </si>
  <si>
    <t xml:space="preserve">                       Skidder or plow lines</t>
  </si>
  <si>
    <r>
      <t xml:space="preserve">Ruts in unpaved road </t>
    </r>
    <r>
      <rPr>
        <sz val="8"/>
        <rFont val="Arial"/>
        <family val="2"/>
      </rPr>
      <t xml:space="preserve">(within poorly maintained </t>
    </r>
    <r>
      <rPr>
        <i/>
        <sz val="8"/>
        <rFont val="Arial"/>
        <family val="2"/>
      </rPr>
      <t>unpaved</t>
    </r>
    <r>
      <rPr>
        <sz val="8"/>
        <rFont val="Arial"/>
        <family val="2"/>
      </rPr>
      <t xml:space="preserve"> roads)</t>
    </r>
  </si>
  <si>
    <t xml:space="preserve">Livestock tracks </t>
  </si>
  <si>
    <t>Sediment transport</t>
  </si>
  <si>
    <r>
      <t xml:space="preserve">S1. Potential sediment stressors </t>
    </r>
    <r>
      <rPr>
        <sz val="9"/>
        <rFont val="Arial"/>
        <family val="2"/>
      </rPr>
      <t xml:space="preserve">(within </t>
    </r>
    <r>
      <rPr>
        <u/>
        <sz val="9"/>
        <rFont val="Arial"/>
        <family val="2"/>
      </rPr>
      <t>past year</t>
    </r>
    <r>
      <rPr>
        <sz val="9"/>
        <rFont val="Arial"/>
        <family val="2"/>
      </rPr>
      <t>, unless noted)</t>
    </r>
  </si>
  <si>
    <r>
      <t xml:space="preserve">Active:    construction </t>
    </r>
    <r>
      <rPr>
        <sz val="8"/>
        <rFont val="Arial"/>
        <family val="2"/>
      </rPr>
      <t>(soil disturbance for development)</t>
    </r>
  </si>
  <si>
    <r>
      <t xml:space="preserve">plowing </t>
    </r>
    <r>
      <rPr>
        <sz val="8"/>
        <rFont val="Arial"/>
        <family val="2"/>
      </rPr>
      <t>(agricultural planting)</t>
    </r>
  </si>
  <si>
    <r>
      <t xml:space="preserve"> Forestry </t>
    </r>
    <r>
      <rPr>
        <sz val="8"/>
        <rFont val="Arial"/>
        <family val="2"/>
      </rPr>
      <t>(circle if known)</t>
    </r>
    <r>
      <rPr>
        <sz val="10"/>
        <rFont val="Arial"/>
        <family val="2"/>
      </rPr>
      <t xml:space="preserve">:   clear cut, even-aged management </t>
    </r>
    <r>
      <rPr>
        <sz val="8"/>
        <rFont val="Arial"/>
        <family val="2"/>
      </rPr>
      <t>(within 2 years)</t>
    </r>
  </si>
  <si>
    <r>
      <t xml:space="preserve">Livestock grazing </t>
    </r>
    <r>
      <rPr>
        <sz val="8"/>
        <rFont val="Arial"/>
        <family val="2"/>
      </rPr>
      <t>(intensive, ground is &gt; 50% bare)</t>
    </r>
  </si>
  <si>
    <t>Sediment deposits / plumes</t>
  </si>
  <si>
    <t>S2. Other evidence of sedimentation / movement</t>
  </si>
  <si>
    <t>(water consistently turbid, active mine, etc. – list if present)</t>
  </si>
  <si>
    <t>Eutrophication</t>
  </si>
  <si>
    <t>E1. Nutrient inputs</t>
  </si>
  <si>
    <t>Direct discharge:   agri. feedlots, manure spreading/pits, fish hatcheries</t>
  </si>
  <si>
    <t>septic/sewage treatment plant</t>
  </si>
  <si>
    <t>Adjacent to intensive annual row crops</t>
  </si>
  <si>
    <r>
      <t xml:space="preserve">Adjacent to intensive pasture grazing </t>
    </r>
    <r>
      <rPr>
        <sz val="8"/>
        <rFont val="Arial"/>
        <family val="2"/>
      </rPr>
      <t>(&gt;50% bare soil)</t>
    </r>
  </si>
  <si>
    <t>Dense/moderate algal mat formation</t>
  </si>
  <si>
    <t xml:space="preserve">E2. Other evidence of contamination or toxicity  </t>
  </si>
  <si>
    <t>(acidic drainage, fish kills, industrial point discharge, etc. – list if present)</t>
  </si>
  <si>
    <t>T5. Other evidence of hydrologic or topographic modifications</t>
  </si>
  <si>
    <t>Sum of stressor tallies for each column:</t>
  </si>
  <si>
    <t xml:space="preserve">Qualitative condition rating </t>
  </si>
  <si>
    <t>NYRAM_ConditionRating</t>
  </si>
  <si>
    <r>
      <t xml:space="preserve">       High </t>
    </r>
    <r>
      <rPr>
        <sz val="8"/>
        <rFont val="Arial"/>
        <family val="2"/>
      </rPr>
      <t>(&gt;2 houses /acre)</t>
    </r>
  </si>
  <si>
    <t xml:space="preserve">                     4 lane or larger</t>
  </si>
  <si>
    <r>
      <t xml:space="preserve">                 selective tree harvesting, salvage </t>
    </r>
    <r>
      <rPr>
        <sz val="8"/>
        <rFont val="Arial"/>
        <family val="2"/>
      </rPr>
      <t>(within 1 year)</t>
    </r>
  </si>
  <si>
    <r>
      <t xml:space="preserve">Excessive to moderate wildlife herbivory </t>
    </r>
    <r>
      <rPr>
        <i/>
        <sz val="8"/>
        <rFont val="Arial"/>
        <family val="2"/>
      </rPr>
      <t>(e.g., deer, geese, insects)</t>
    </r>
  </si>
  <si>
    <t xml:space="preserve">  ROW, but no maintenance evident within past year</t>
  </si>
  <si>
    <r>
      <t xml:space="preserve">Additional notes </t>
    </r>
    <r>
      <rPr>
        <i/>
        <sz val="12"/>
        <rFont val="Arial"/>
        <family val="2"/>
      </rPr>
      <t>(optional)</t>
    </r>
  </si>
  <si>
    <t>County</t>
  </si>
  <si>
    <t>Town</t>
  </si>
  <si>
    <t>Site Location</t>
  </si>
  <si>
    <t>PointMoved</t>
  </si>
  <si>
    <t>No, original point was used</t>
  </si>
  <si>
    <t>Yes, &gt;60 m (so no longer  considered "random")</t>
  </si>
  <si>
    <t>GPS coordinate system</t>
  </si>
  <si>
    <t>Lat/Long</t>
  </si>
  <si>
    <t>UTM</t>
  </si>
  <si>
    <t>NY_Counties</t>
  </si>
  <si>
    <t>GPS_coord</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</si>
  <si>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</si>
  <si>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</si>
  <si>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</si>
  <si>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</si>
  <si>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</si>
  <si>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</si>
  <si>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</si>
  <si>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</si>
  <si>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</si>
  <si>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</si>
  <si>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</si>
  <si>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</si>
  <si>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</si>
  <si>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</si>
  <si>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</si>
  <si>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</si>
  <si>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</si>
  <si>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</si>
  <si>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</si>
  <si>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</si>
  <si>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</si>
  <si>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</si>
  <si>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</si>
  <si>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 (Brooklyn)</t>
  </si>
  <si>
    <t>Lewis</t>
  </si>
  <si>
    <t>Livingston</t>
  </si>
  <si>
    <t>Madison</t>
  </si>
  <si>
    <t>Monroe</t>
  </si>
  <si>
    <t>Montgomery</t>
  </si>
  <si>
    <t>Nassau</t>
  </si>
  <si>
    <t>New York (Manhattan)</t>
  </si>
  <si>
    <t>Niagara</t>
  </si>
  <si>
    <t>Oneida</t>
  </si>
  <si>
    <t>Onondaga</t>
  </si>
  <si>
    <t>Ontario</t>
  </si>
  <si>
    <t>Orange</t>
  </si>
  <si>
    <t>Orleans</t>
  </si>
  <si>
    <t>Oswego</t>
  </si>
  <si>
    <t>Otsego</t>
  </si>
  <si>
    <t>Putnam</t>
  </si>
  <si>
    <t>Queens</t>
  </si>
  <si>
    <t>Rensselaer</t>
  </si>
  <si>
    <t>Richmond (Staten Island)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</si>
  <si>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</si>
  <si>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</si>
  <si>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</si>
  <si>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</si>
  <si>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</si>
  <si>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</si>
  <si>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</si>
  <si>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</si>
  <si>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</si>
  <si>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</si>
  <si>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</si>
  <si>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</si>
  <si>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</si>
  <si>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</si>
  <si>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</si>
  <si>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</si>
  <si>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</si>
  <si>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</si>
  <si>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</si>
  <si>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Yes, &lt;40 m from the original random point</t>
  </si>
  <si>
    <t>Yes, 40-60 m from the original random point</t>
  </si>
  <si>
    <t>Site name:</t>
  </si>
  <si>
    <t>Emergent</t>
  </si>
  <si>
    <t>Scrub-shrub</t>
  </si>
  <si>
    <t>Survey date:</t>
  </si>
  <si>
    <t>Observer(s):</t>
  </si>
  <si>
    <r>
      <t xml:space="preserve">Mining/quarry </t>
    </r>
    <r>
      <rPr>
        <sz val="8"/>
        <rFont val="Arial"/>
        <family val="2"/>
      </rPr>
      <t>(highlight those present)</t>
    </r>
    <r>
      <rPr>
        <sz val="10"/>
        <rFont val="Arial"/>
        <family val="2"/>
      </rPr>
      <t>:   sand     gravel     peat     topsoil</t>
    </r>
  </si>
  <si>
    <t>NYRAM 4.2 Part B: Field stressor checklist</t>
  </si>
  <si>
    <t>Scientific name</t>
  </si>
  <si>
    <t>Common name</t>
  </si>
  <si>
    <t>USDA code</t>
  </si>
  <si>
    <t>Acer platanoides</t>
  </si>
  <si>
    <t>Norway maple</t>
  </si>
  <si>
    <t>ACPL</t>
  </si>
  <si>
    <t>Agrostis gigantea</t>
  </si>
  <si>
    <t>Redtop</t>
  </si>
  <si>
    <t>AGGI2</t>
  </si>
  <si>
    <t>Ailanthus altissima</t>
  </si>
  <si>
    <t>Tree-of-heaven</t>
  </si>
  <si>
    <t>AIAL</t>
  </si>
  <si>
    <t>Alnus glutinosa</t>
  </si>
  <si>
    <t>European alder</t>
  </si>
  <si>
    <t>ALGL2</t>
  </si>
  <si>
    <t>Alliaria petiolata</t>
  </si>
  <si>
    <t>Garlic mustard</t>
  </si>
  <si>
    <t>ALPE4</t>
  </si>
  <si>
    <t>Aralia elata</t>
  </si>
  <si>
    <t>Japanese angelica tree</t>
  </si>
  <si>
    <t>AREL8</t>
  </si>
  <si>
    <t xml:space="preserve">Artemisia vulgaris </t>
  </si>
  <si>
    <t xml:space="preserve">Mugwort </t>
  </si>
  <si>
    <t>ARVU</t>
  </si>
  <si>
    <t>Berberis thunbergii</t>
  </si>
  <si>
    <t>Japanese barberry</t>
  </si>
  <si>
    <t>BETH</t>
  </si>
  <si>
    <t>Butomus umbellatus</t>
  </si>
  <si>
    <t>Flowering rush</t>
  </si>
  <si>
    <t>BUUM</t>
  </si>
  <si>
    <t>Celastrus orbiculatus</t>
  </si>
  <si>
    <t>Oriental bittersweet</t>
  </si>
  <si>
    <t>CEOR7</t>
  </si>
  <si>
    <t xml:space="preserve">Centaurea stoebe </t>
  </si>
  <si>
    <t>Spotted knapweed</t>
  </si>
  <si>
    <t>CEST8</t>
  </si>
  <si>
    <t>Cichorium intybus</t>
  </si>
  <si>
    <t>Chicory</t>
  </si>
  <si>
    <t>CIIN</t>
  </si>
  <si>
    <t>Canada thistle</t>
  </si>
  <si>
    <t>CIAR4</t>
  </si>
  <si>
    <t>Cynanchum spp.</t>
  </si>
  <si>
    <r>
      <t xml:space="preserve">Swallowwort </t>
    </r>
    <r>
      <rPr>
        <sz val="8"/>
        <color rgb="FF000000"/>
        <rFont val="Arial"/>
        <family val="2"/>
      </rPr>
      <t>(black, pale or white)</t>
    </r>
  </si>
  <si>
    <t>CYNAN</t>
  </si>
  <si>
    <t>Daucus carota</t>
  </si>
  <si>
    <t>Queen Anne's lace</t>
  </si>
  <si>
    <t>DACA6</t>
  </si>
  <si>
    <t>Dioscorea oppositifolia</t>
  </si>
  <si>
    <t>Chinese yam</t>
  </si>
  <si>
    <t>DIOP</t>
  </si>
  <si>
    <t>Dioscorea polystachya</t>
  </si>
  <si>
    <t>N/A</t>
  </si>
  <si>
    <t>Elaeagnus umbellata</t>
  </si>
  <si>
    <t>Autumn olive</t>
  </si>
  <si>
    <t>ELUM</t>
  </si>
  <si>
    <t>Frangula alnus</t>
  </si>
  <si>
    <t>Glossy/smooth buckthorn</t>
  </si>
  <si>
    <t>FRAL4</t>
  </si>
  <si>
    <t>Galeopsis tetrahit</t>
  </si>
  <si>
    <t>Hemp-nettle</t>
  </si>
  <si>
    <t>GATE2</t>
  </si>
  <si>
    <t>Glechoma hederacea</t>
  </si>
  <si>
    <t>Ground ivy</t>
  </si>
  <si>
    <t>GLHE2</t>
  </si>
  <si>
    <t>Glyceria maxima</t>
  </si>
  <si>
    <t>Reed manna grass</t>
  </si>
  <si>
    <t>GLMA3</t>
  </si>
  <si>
    <t>Heracleum mantegazzianum</t>
  </si>
  <si>
    <t>Giant hogweed</t>
  </si>
  <si>
    <t>HEMA17</t>
  </si>
  <si>
    <t>Hypericum perforatum</t>
  </si>
  <si>
    <t>Common St. Johnswort</t>
  </si>
  <si>
    <t>HYPE</t>
  </si>
  <si>
    <t>Iris pseudacorus</t>
  </si>
  <si>
    <t>Yellow iris</t>
  </si>
  <si>
    <t>IRPS</t>
  </si>
  <si>
    <t>Ligustrum vulgare</t>
  </si>
  <si>
    <t>European privet</t>
  </si>
  <si>
    <t>LIVU</t>
  </si>
  <si>
    <t>Lonicera japonica</t>
  </si>
  <si>
    <t>Japanese honeysuckle</t>
  </si>
  <si>
    <t>LOJA</t>
  </si>
  <si>
    <r>
      <t xml:space="preserve">Lonicera </t>
    </r>
    <r>
      <rPr>
        <sz val="10"/>
        <color rgb="FF000000"/>
        <rFont val="Arial"/>
        <family val="2"/>
      </rPr>
      <t>spp.</t>
    </r>
  </si>
  <si>
    <r>
      <t xml:space="preserve">Shrub honeysuckles </t>
    </r>
    <r>
      <rPr>
        <sz val="8"/>
        <color rgb="FF000000"/>
        <rFont val="Arial"/>
        <family val="2"/>
      </rPr>
      <t>(nonnative)</t>
    </r>
  </si>
  <si>
    <t>LONIC</t>
  </si>
  <si>
    <t>Lysimachia nummularia</t>
  </si>
  <si>
    <t>Creeping Jenny, moneywort</t>
  </si>
  <si>
    <t>LYNU</t>
  </si>
  <si>
    <t>Lythrum salicaria</t>
  </si>
  <si>
    <t>Purple loosestrife</t>
  </si>
  <si>
    <t>LYSA2</t>
  </si>
  <si>
    <t>Microstegium vimineum</t>
  </si>
  <si>
    <t>Japanese stiltgrass</t>
  </si>
  <si>
    <t>MIVI</t>
  </si>
  <si>
    <t>Murdannia keisak</t>
  </si>
  <si>
    <t xml:space="preserve">Marsh dewflower </t>
  </si>
  <si>
    <t>MUKE</t>
  </si>
  <si>
    <t>Myosotis scorpioides</t>
  </si>
  <si>
    <t>True forget-me-not</t>
  </si>
  <si>
    <t>MYSC</t>
  </si>
  <si>
    <t>Myriophyllum spicatum</t>
  </si>
  <si>
    <t>Eurasian water-milfoil</t>
  </si>
  <si>
    <t>MYSP2</t>
  </si>
  <si>
    <t>Water-pepper smartweed</t>
  </si>
  <si>
    <t>Persicaria perfoliata</t>
  </si>
  <si>
    <t>Mile a minute</t>
  </si>
  <si>
    <t>POPE10</t>
  </si>
  <si>
    <t>Phalaris arundinacea</t>
  </si>
  <si>
    <t>Reed canarygrass</t>
  </si>
  <si>
    <t>PHAR3</t>
  </si>
  <si>
    <t xml:space="preserve">Phragmites australis </t>
  </si>
  <si>
    <t>Common reed</t>
  </si>
  <si>
    <t>PHAU7</t>
  </si>
  <si>
    <t>Poa compressa</t>
  </si>
  <si>
    <t>Canada bluegrass</t>
  </si>
  <si>
    <t>POCO</t>
  </si>
  <si>
    <t>Poa trivialis</t>
  </si>
  <si>
    <t>Rough bluegrass</t>
  </si>
  <si>
    <t>POTR2</t>
  </si>
  <si>
    <t>Prunus avium</t>
  </si>
  <si>
    <t>Sweet cherry</t>
  </si>
  <si>
    <t>PRAV</t>
  </si>
  <si>
    <t>Ranunculus ficaria</t>
  </si>
  <si>
    <t>Lesser celandine</t>
  </si>
  <si>
    <t>RAFI</t>
  </si>
  <si>
    <t>Japanese knotweed</t>
  </si>
  <si>
    <t>Rhamnus cathartica</t>
  </si>
  <si>
    <t>Common buckthorn</t>
  </si>
  <si>
    <t>RHCA3</t>
  </si>
  <si>
    <t>Rosa multiflora</t>
  </si>
  <si>
    <t>Multiflora rose</t>
  </si>
  <si>
    <t>ROMU</t>
  </si>
  <si>
    <t>Rubus phoenicolasius</t>
  </si>
  <si>
    <t>Wineberry</t>
  </si>
  <si>
    <t>RUPH</t>
  </si>
  <si>
    <t xml:space="preserve">Solanum dulcamara </t>
  </si>
  <si>
    <t>Climbing nightshade</t>
  </si>
  <si>
    <t>SODU</t>
  </si>
  <si>
    <t>Trapa natans</t>
  </si>
  <si>
    <t>Water chestnut</t>
  </si>
  <si>
    <t>TRNA</t>
  </si>
  <si>
    <t>Trifolium repens</t>
  </si>
  <si>
    <t>White clover</t>
  </si>
  <si>
    <t>TRRE3</t>
  </si>
  <si>
    <t>Tussilago farfara</t>
  </si>
  <si>
    <t xml:space="preserve">Coltsfoot </t>
  </si>
  <si>
    <t>TUFA</t>
  </si>
  <si>
    <r>
      <t xml:space="preserve">Typha </t>
    </r>
    <r>
      <rPr>
        <sz val="10"/>
        <color rgb="FF000000"/>
        <rFont val="Arial"/>
        <family val="2"/>
      </rPr>
      <t>x</t>
    </r>
    <r>
      <rPr>
        <i/>
        <sz val="10"/>
        <color rgb="FF000000"/>
        <rFont val="Arial"/>
        <family val="2"/>
      </rPr>
      <t xml:space="preserve"> glauca</t>
    </r>
  </si>
  <si>
    <t>Hybrid cattail</t>
  </si>
  <si>
    <t>TYGL</t>
  </si>
  <si>
    <t>Verbascum thapsus</t>
  </si>
  <si>
    <t>Common mullein</t>
  </si>
  <si>
    <t>VETH</t>
  </si>
  <si>
    <t>Veronica officinalis</t>
  </si>
  <si>
    <t>Common speedwell</t>
  </si>
  <si>
    <t>VEOF2</t>
  </si>
  <si>
    <t>PEHY6 (POHY)</t>
  </si>
  <si>
    <r>
      <t xml:space="preserve">Cirsium arvense </t>
    </r>
    <r>
      <rPr>
        <sz val="10"/>
        <color rgb="FF000000"/>
        <rFont val="Arial"/>
        <family val="2"/>
      </rPr>
      <t xml:space="preserve"> </t>
    </r>
    <r>
      <rPr>
        <sz val="8"/>
        <rFont val="Arial"/>
        <family val="2"/>
      </rPr>
      <t xml:space="preserve">(syn. </t>
    </r>
    <r>
      <rPr>
        <i/>
        <sz val="8"/>
        <rFont val="Arial"/>
        <family val="2"/>
      </rPr>
      <t>C. setosum, C. incanum, Serratula arvensis</t>
    </r>
    <r>
      <rPr>
        <sz val="8"/>
        <rFont val="Arial"/>
        <family val="2"/>
      </rPr>
      <t>)</t>
    </r>
  </si>
  <si>
    <r>
      <t xml:space="preserve">Reynoutria japonica </t>
    </r>
    <r>
      <rPr>
        <sz val="8"/>
        <color rgb="FF000000"/>
        <rFont val="Arial"/>
        <family val="2"/>
      </rPr>
      <t>(syn. P</t>
    </r>
    <r>
      <rPr>
        <i/>
        <sz val="8"/>
        <rFont val="Arial"/>
        <family val="2"/>
      </rPr>
      <t>olygonum cuspidatum</t>
    </r>
    <r>
      <rPr>
        <sz val="8"/>
        <rFont val="Arial"/>
        <family val="2"/>
      </rPr>
      <t xml:space="preserve">, </t>
    </r>
    <r>
      <rPr>
        <i/>
        <sz val="8"/>
        <color rgb="FF000000"/>
        <rFont val="Arial"/>
        <family val="2"/>
      </rPr>
      <t>Fallopia japonica</t>
    </r>
    <r>
      <rPr>
        <sz val="8"/>
        <rFont val="Arial"/>
        <family val="2"/>
      </rPr>
      <t>)</t>
    </r>
  </si>
  <si>
    <r>
      <t>Persicaria hydropiper</t>
    </r>
    <r>
      <rPr>
        <sz val="10"/>
        <color rgb="FF000000"/>
        <rFont val="Arial"/>
        <family val="2"/>
      </rPr>
      <t xml:space="preserve"> </t>
    </r>
    <r>
      <rPr>
        <sz val="8"/>
        <color rgb="FF000000"/>
        <rFont val="Arial"/>
        <family val="2"/>
      </rPr>
      <t xml:space="preserve">(syn. </t>
    </r>
    <r>
      <rPr>
        <i/>
        <sz val="8"/>
        <color rgb="FF000000"/>
        <rFont val="Arial"/>
        <family val="2"/>
      </rPr>
      <t>Polygonum hydropiper)</t>
    </r>
  </si>
  <si>
    <t xml:space="preserve">Adelges tsugae </t>
  </si>
  <si>
    <t>Hemlock Wooly Adelgid</t>
  </si>
  <si>
    <t xml:space="preserve">Agrilus planipennis </t>
  </si>
  <si>
    <t>Emerald Ash Borer</t>
  </si>
  <si>
    <t>Anaplophora glabripennis</t>
  </si>
  <si>
    <t>Asian Longhorned Beetle</t>
  </si>
  <si>
    <r>
      <t xml:space="preserve">Cipangopaludina </t>
    </r>
    <r>
      <rPr>
        <sz val="10"/>
        <color rgb="FF000000"/>
        <rFont val="Arial"/>
        <family val="2"/>
      </rPr>
      <t xml:space="preserve">spp </t>
    </r>
    <r>
      <rPr>
        <i/>
        <sz val="10"/>
        <color rgb="FF000000"/>
        <rFont val="Arial"/>
        <family val="2"/>
      </rPr>
      <t>aquatic snails</t>
    </r>
  </si>
  <si>
    <t>Invasive Aquatic Snails</t>
  </si>
  <si>
    <t>Dendroctonus frontalis</t>
  </si>
  <si>
    <t>Southern Pine Beetle</t>
  </si>
  <si>
    <t>Halyomorpha halys</t>
  </si>
  <si>
    <t>Orconectes rusticus</t>
  </si>
  <si>
    <t>Rusty Crayfish</t>
  </si>
  <si>
    <t>Lymantria dispar</t>
  </si>
  <si>
    <t>Gypsy Moth (caterpillar)</t>
  </si>
  <si>
    <t>Animals and Pathogens</t>
  </si>
  <si>
    <t>Plants</t>
  </si>
  <si>
    <t>Additional species observed, but not listed above</t>
  </si>
  <si>
    <t>Sum of unique invasives species:</t>
  </si>
  <si>
    <r>
      <t xml:space="preserve">Indicate the presence of all invasive and nonnative species present in the Survey Area (SA) and/or Field Buffer (FB) by typing the number one (1) in the appropriate column. Note that the richness value only represents the number of </t>
    </r>
    <r>
      <rPr>
        <i/>
        <sz val="10"/>
        <color rgb="FF000000"/>
        <rFont val="Arial"/>
        <family val="2"/>
      </rPr>
      <t>unique</t>
    </r>
    <r>
      <rPr>
        <sz val="10"/>
        <color rgb="FF000000"/>
        <rFont val="Arial"/>
        <family val="2"/>
      </rPr>
      <t xml:space="preserve"> species observed in both the SA and FB.</t>
    </r>
  </si>
  <si>
    <t>NYRAM Grand Score:</t>
  </si>
  <si>
    <t xml:space="preserve">If "randomly" was selected, was the sample point moved? </t>
  </si>
  <si>
    <t>This score is pulled from section V2. The invasive score will auto calculate the sum of the Sample area (SA) and Field Buffer (FB) stressor multiplier (SM).</t>
  </si>
  <si>
    <t>Site Selection</t>
  </si>
  <si>
    <r>
      <t xml:space="preserve">Erosion: stream banks </t>
    </r>
    <r>
      <rPr>
        <sz val="8"/>
        <rFont val="Arial"/>
        <family val="2"/>
      </rPr>
      <t xml:space="preserve">(undercut/slumping, exposed tree roots) </t>
    </r>
    <r>
      <rPr>
        <sz val="10"/>
        <rFont val="Arial"/>
        <family val="2"/>
      </rPr>
      <t>and/or upland slopes</t>
    </r>
  </si>
  <si>
    <r>
      <t>GIS &amp; Google Earth tip</t>
    </r>
    <r>
      <rPr>
        <sz val="8"/>
        <rFont val="Arial"/>
        <family val="2"/>
      </rPr>
      <t>: in layout view, apply a 50 x 50 m grid to the data frame.</t>
    </r>
  </si>
  <si>
    <r>
      <t xml:space="preserve"> </t>
    </r>
    <r>
      <rPr>
        <b/>
        <i/>
        <sz val="16"/>
        <color theme="1"/>
        <rFont val="Arial"/>
        <family val="2"/>
      </rPr>
      <t>NYRAM 4.2</t>
    </r>
    <r>
      <rPr>
        <i/>
        <sz val="16"/>
        <color theme="1"/>
        <rFont val="Arial"/>
        <family val="2"/>
      </rPr>
      <t xml:space="preserve"> </t>
    </r>
    <r>
      <rPr>
        <sz val="16"/>
        <color theme="1"/>
        <rFont val="Arial"/>
        <family val="2"/>
      </rPr>
      <t>field data summary</t>
    </r>
  </si>
  <si>
    <r>
      <t>Uncommon (</t>
    </r>
    <r>
      <rPr>
        <sz val="10"/>
        <color theme="1"/>
        <rFont val="Arial"/>
        <family val="2"/>
      </rPr>
      <t xml:space="preserve">≤ </t>
    </r>
    <r>
      <rPr>
        <i/>
        <sz val="10"/>
        <color theme="1"/>
        <rFont val="Arial"/>
        <family val="2"/>
      </rPr>
      <t>20% absolute cover)</t>
    </r>
  </si>
  <si>
    <r>
      <t xml:space="preserve">After completing the survey, describe the overall site quality (SA + FB) as it relates to the level of human-mediated disturbance. </t>
    </r>
    <r>
      <rPr>
        <b/>
        <sz val="10"/>
        <rFont val="Arial"/>
        <family val="2"/>
      </rPr>
      <t>Enter the number that best described this site on a scale of 1 to 6.</t>
    </r>
  </si>
  <si>
    <t>New York Natural Heritage Program</t>
  </si>
  <si>
    <t>A Partnership between the NYS Department of Environmental Conservation and the SUNY College of Environmental Science and Forestry</t>
  </si>
  <si>
    <t>Preface</t>
  </si>
  <si>
    <r>
      <t>625 Broadway, 5</t>
    </r>
    <r>
      <rPr>
        <vertAlign val="superscript"/>
        <sz val="9"/>
        <color rgb="FF000000"/>
        <rFont val="Book Antiqua"/>
        <family val="1"/>
      </rPr>
      <t>th</t>
    </r>
    <r>
      <rPr>
        <sz val="9"/>
        <color rgb="FF000000"/>
        <rFont val="Book Antiqua"/>
        <family val="1"/>
      </rPr>
      <t xml:space="preserve"> Floor, Albany, NY 12233-4757  (518) 402-8935  Fax (518) 402-8925  www.nynhp.org</t>
    </r>
  </si>
  <si>
    <r>
      <t xml:space="preserve">Values in </t>
    </r>
    <r>
      <rPr>
        <i/>
        <sz val="9"/>
        <color theme="4" tint="-0.249977111117893"/>
        <rFont val="Arial"/>
        <family val="2"/>
      </rPr>
      <t>blue italics</t>
    </r>
    <r>
      <rPr>
        <sz val="9"/>
        <color theme="1"/>
        <rFont val="Arial"/>
        <family val="2"/>
      </rPr>
      <t xml:space="preserve"> are constants used for auto-calculations - do not edit these values.</t>
    </r>
  </si>
  <si>
    <t>Indicate the presence of stressors in the Survey Area (SA) and/or Field Buffer (FB) by typing the number one (1) in the appropriate column. Use zero to indicate a stressor is absent. Cells with an "X" should not be altered.</t>
  </si>
  <si>
    <t>If an emergent wetland, is it dominated by invasive plants?</t>
  </si>
  <si>
    <t>PEM</t>
  </si>
  <si>
    <t>PSS</t>
  </si>
  <si>
    <t>Wet_Subclass_Text</t>
  </si>
  <si>
    <t>Wet_Class_Text</t>
  </si>
  <si>
    <t>Wet_Class*</t>
  </si>
  <si>
    <t>Wet_Subclass*</t>
  </si>
  <si>
    <t>*Wetland classification follows Cowardin et al 1979. Because of the range of environments in New York State, PFO1 and PFO4 are included as separate wetland classes. These two forest types differ in their geographic distribution and predominate anthropogenic stressors.</t>
  </si>
  <si>
    <t>y/n</t>
  </si>
  <si>
    <t>Yes</t>
  </si>
  <si>
    <t>No</t>
  </si>
  <si>
    <t>Cowardin Wetland Class*</t>
  </si>
  <si>
    <t>Wetland Class</t>
  </si>
  <si>
    <t>Wetland Subclass</t>
  </si>
  <si>
    <t>Description</t>
  </si>
  <si>
    <t>HGM class</t>
  </si>
  <si>
    <t>Flat (FL)</t>
  </si>
  <si>
    <t>Slope (SL)</t>
  </si>
  <si>
    <t>Depression (DP), Natural</t>
  </si>
  <si>
    <t>Riverine (RV)</t>
  </si>
  <si>
    <t>Depression, Human impounded/excavated (Dpi/x)</t>
  </si>
  <si>
    <t>Wetland Survey Area (SA) Site Description</t>
  </si>
  <si>
    <r>
      <t xml:space="preserve">Secondary HGM class </t>
    </r>
    <r>
      <rPr>
        <sz val="8"/>
        <color theme="1"/>
        <rFont val="Arial"/>
        <family val="2"/>
      </rPr>
      <t>(If applicable)</t>
    </r>
  </si>
  <si>
    <t>Primary subclass</t>
  </si>
  <si>
    <t>HGMsubclass</t>
  </si>
  <si>
    <t>FL - Organic soil (g)</t>
  </si>
  <si>
    <t>FL - Mineral soil (n)</t>
  </si>
  <si>
    <t>SL - Mineral soil (n)</t>
  </si>
  <si>
    <t>SL - Organic soil (g)</t>
  </si>
  <si>
    <t>DP - Temporary (A)</t>
  </si>
  <si>
    <r>
      <t>DP - Seasonal (</t>
    </r>
    <r>
      <rPr>
        <sz val="1"/>
        <color theme="1"/>
        <rFont val="Calibri"/>
        <family val="2"/>
        <scheme val="minor"/>
      </rPr>
      <t xml:space="preserve"> </t>
    </r>
    <r>
      <rPr>
        <sz val="11"/>
        <color theme="1"/>
        <rFont val="Calibri"/>
        <family val="2"/>
        <scheme val="minor"/>
      </rPr>
      <t>C</t>
    </r>
    <r>
      <rPr>
        <sz val="1"/>
        <color theme="1"/>
        <rFont val="Calibri"/>
        <family val="2"/>
        <scheme val="minor"/>
      </rPr>
      <t xml:space="preserve"> </t>
    </r>
    <r>
      <rPr>
        <sz val="11"/>
        <color theme="1"/>
        <rFont val="Calibri"/>
        <family val="2"/>
        <scheme val="minor"/>
      </rPr>
      <t>)</t>
    </r>
  </si>
  <si>
    <t>DP - Perennial (H)</t>
  </si>
  <si>
    <t>DP - Human impounded (i)</t>
  </si>
  <si>
    <t>DP - Human excavated (x)</t>
  </si>
  <si>
    <t>LF - Semipermanently flooded</t>
  </si>
  <si>
    <t>LF - Artificially flooded (K)</t>
  </si>
  <si>
    <t>RV - Headwater complex (0)</t>
  </si>
  <si>
    <t>RV - Intermittent (4)</t>
  </si>
  <si>
    <t>RV - Upper-perennial (3)</t>
  </si>
  <si>
    <t>RV - Lower perennial</t>
  </si>
  <si>
    <t>RV - Human-impounded (i)</t>
  </si>
  <si>
    <t>LF - Intermittently flooded (G)</t>
  </si>
  <si>
    <t>RV - Beaver-impounded (b)</t>
  </si>
  <si>
    <r>
      <t xml:space="preserve">Wetland origin </t>
    </r>
    <r>
      <rPr>
        <sz val="8"/>
        <color theme="1"/>
        <rFont val="Arial"/>
        <family val="2"/>
      </rPr>
      <t>(e.g., natural, created)</t>
    </r>
  </si>
  <si>
    <t>Wetland origin</t>
  </si>
  <si>
    <t>Human-created</t>
  </si>
  <si>
    <t>Lacustrine Fringe (LF)</t>
  </si>
  <si>
    <t>Natural</t>
  </si>
  <si>
    <r>
      <t xml:space="preserve">Full citation: Brooks, R., M. Brinson, K. Havens, C. Hershner, R. Rheinhardt, D. Wardrop, D. Whigham, A. Jacobs, and J. Rubbo. 2011. Proposed hydrogeomorphic classification for wetlands of the Mid-Atlantic Region, USA. </t>
    </r>
    <r>
      <rPr>
        <i/>
        <sz val="8"/>
        <color theme="1"/>
        <rFont val="Arial"/>
        <family val="2"/>
      </rPr>
      <t>Wetlands</t>
    </r>
    <r>
      <rPr>
        <sz val="8"/>
        <color theme="1"/>
        <rFont val="Arial"/>
        <family val="2"/>
      </rPr>
      <t xml:space="preserve"> 31(2):207-219.</t>
    </r>
  </si>
  <si>
    <r>
      <rPr>
        <b/>
        <sz val="9"/>
        <color theme="1"/>
        <rFont val="Arial"/>
        <family val="2"/>
      </rPr>
      <t>HGM classes</t>
    </r>
    <r>
      <rPr>
        <sz val="9"/>
        <color theme="1"/>
        <rFont val="Arial"/>
        <family val="2"/>
      </rPr>
      <t xml:space="preserve"> follow Brooks et al. (2011), which may be access online via http://www.riparia.psu.edu/products/</t>
    </r>
  </si>
  <si>
    <r>
      <rPr>
        <b/>
        <sz val="9"/>
        <color theme="1"/>
        <rFont val="Arial"/>
        <family val="2"/>
      </rPr>
      <t>Wetland classification</t>
    </r>
    <r>
      <rPr>
        <sz val="9"/>
        <color theme="1"/>
        <rFont val="Arial"/>
        <family val="2"/>
      </rPr>
      <t xml:space="preserve"> follows Cowardin et al. (1979) - see table below.</t>
    </r>
  </si>
  <si>
    <t>Note: Because of the range of environments in New York State, PFO1 and PFO4 are included as separate wetland "classes" because these common forested wetland types differ in their geographic distribution and predominate anthropogenic stressors.</t>
  </si>
  <si>
    <t>http://www.acris.nynhp.org/communities.php</t>
  </si>
  <si>
    <t>http://www.riparia.psu.edu/products/</t>
  </si>
  <si>
    <r>
      <t>1</t>
    </r>
    <r>
      <rPr>
        <vertAlign val="superscript"/>
        <sz val="9"/>
        <color theme="1"/>
        <rFont val="Arial"/>
        <family val="2"/>
      </rPr>
      <t>o</t>
    </r>
  </si>
  <si>
    <r>
      <t>2</t>
    </r>
    <r>
      <rPr>
        <vertAlign val="superscript"/>
        <sz val="9"/>
        <rFont val="Arial"/>
        <family val="2"/>
      </rPr>
      <t xml:space="preserve">o </t>
    </r>
    <r>
      <rPr>
        <sz val="8"/>
        <rFont val="Arial"/>
        <family val="2"/>
      </rPr>
      <t>(if applicable)</t>
    </r>
  </si>
  <si>
    <t>NYNHP Community</t>
  </si>
  <si>
    <r>
      <t xml:space="preserve">Primary HGM class </t>
    </r>
    <r>
      <rPr>
        <sz val="8"/>
        <color theme="1"/>
        <rFont val="Arial"/>
        <family val="2"/>
      </rPr>
      <t>(Brooks et al. 2011)</t>
    </r>
  </si>
  <si>
    <t>Evidence of historical land use: rusty fence, large rock pile (N), earth moved (SE)</t>
  </si>
  <si>
    <t>Part A cumulative score</t>
  </si>
  <si>
    <t xml:space="preserve">Total fragment score = </t>
  </si>
  <si>
    <t>Part A cumulative score:</t>
  </si>
  <si>
    <t>(Total LULC score + Total fragment score)</t>
  </si>
  <si>
    <t>Level 2 - NYRAM Grand score</t>
  </si>
  <si>
    <t>Level 1 - Landscape Condition Assessment (LCA2)</t>
  </si>
  <si>
    <r>
      <t xml:space="preserve">Level 1 - Landscape Condition Assessment </t>
    </r>
    <r>
      <rPr>
        <sz val="11"/>
        <color theme="1"/>
        <rFont val="Arial"/>
        <family val="2"/>
      </rPr>
      <t>(optional)</t>
    </r>
  </si>
  <si>
    <t>Part A: Onscreen rapid assessment</t>
  </si>
  <si>
    <t>Level 2 - NYRAM 4.2</t>
  </si>
  <si>
    <t>http://nynhp.org/data</t>
  </si>
  <si>
    <r>
      <t xml:space="preserve">The Level 1 </t>
    </r>
    <r>
      <rPr>
        <b/>
        <sz val="9"/>
        <color theme="1"/>
        <rFont val="Arial"/>
        <family val="2"/>
      </rPr>
      <t xml:space="preserve">Landscape Condition Assessment </t>
    </r>
    <r>
      <rPr>
        <sz val="9"/>
        <color theme="1"/>
        <rFont val="Arial"/>
        <family val="2"/>
      </rPr>
      <t>(LCA) score is not required for completion of NYRAM. The LCA data model was produced by NYNHP and may  be downloaded as a rasterized GIS layer:</t>
    </r>
  </si>
  <si>
    <r>
      <t xml:space="preserve">To learn about </t>
    </r>
    <r>
      <rPr>
        <b/>
        <sz val="9"/>
        <color theme="1"/>
        <rFont val="Arial"/>
        <family val="2"/>
      </rPr>
      <t>NYNHP Community classifications</t>
    </r>
    <r>
      <rPr>
        <sz val="9"/>
        <color theme="1"/>
        <rFont val="Arial"/>
        <family val="2"/>
      </rPr>
      <t xml:space="preserve">, visit our website: </t>
    </r>
  </si>
  <si>
    <r>
      <t xml:space="preserve">Site code </t>
    </r>
    <r>
      <rPr>
        <sz val="8"/>
        <color theme="1"/>
        <rFont val="Arial"/>
        <family val="2"/>
      </rPr>
      <t>(optional)</t>
    </r>
  </si>
  <si>
    <t>Date obtained:</t>
  </si>
  <si>
    <t>In the Field Buffer?</t>
  </si>
  <si>
    <t>Landscape Buffer (Level 1)?</t>
  </si>
  <si>
    <t>Dominant species</t>
  </si>
  <si>
    <t>If yes, date of calculation</t>
  </si>
  <si>
    <t>Buffer radius</t>
  </si>
  <si>
    <t>Mean LCA Score</t>
  </si>
  <si>
    <r>
      <t xml:space="preserve">Wetland </t>
    </r>
    <r>
      <rPr>
        <u/>
        <sz val="10"/>
        <color rgb="FF000000"/>
        <rFont val="Arial"/>
        <family val="2"/>
      </rPr>
      <t>Subclass</t>
    </r>
    <r>
      <rPr>
        <sz val="10"/>
        <color rgb="FF000000"/>
        <rFont val="Arial"/>
        <family val="2"/>
      </rPr>
      <t xml:space="preserve"> </t>
    </r>
    <r>
      <rPr>
        <sz val="8"/>
        <color rgb="FF000000"/>
        <rFont val="Arial"/>
        <family val="2"/>
      </rPr>
      <t>(optional)</t>
    </r>
  </si>
  <si>
    <t>LCA version used</t>
  </si>
  <si>
    <t>Pres/Abs</t>
  </si>
  <si>
    <t># species</t>
  </si>
  <si>
    <t>Scientific name(s)</t>
  </si>
  <si>
    <t>Outlying area (850 m/0.5 mi)?</t>
  </si>
  <si>
    <t>State-listed species</t>
  </si>
  <si>
    <t>Rare species/communities</t>
  </si>
  <si>
    <t xml:space="preserve">The publication is available online for free: </t>
  </si>
  <si>
    <t>Was an average LCA score calculated for the area surrounding the above point?</t>
  </si>
  <si>
    <r>
      <t xml:space="preserve">Rare species occurrences </t>
    </r>
    <r>
      <rPr>
        <sz val="11"/>
        <color theme="1"/>
        <rFont val="Arial"/>
        <family val="2"/>
      </rPr>
      <t>(optional)</t>
    </r>
  </si>
  <si>
    <r>
      <t xml:space="preserve">As with the NYRAM method and manual, we will continue to revise this worksheet as we expand our wetland assessment dataset. Should you have any questions, comments, or would like to </t>
    </r>
    <r>
      <rPr>
        <i/>
        <sz val="10"/>
        <color theme="1"/>
        <rFont val="Arial"/>
        <family val="2"/>
      </rPr>
      <t>submit</t>
    </r>
    <r>
      <rPr>
        <sz val="10"/>
        <color theme="1"/>
        <rFont val="Arial"/>
        <family val="2"/>
      </rPr>
      <t xml:space="preserve"> your completed NYRAM form, please contact NYNHP's Wetland Ecologist, Dr. Laura Shappell, at Laura.Shappell@dec.ny.gov.</t>
    </r>
  </si>
  <si>
    <r>
      <rPr>
        <b/>
        <sz val="10"/>
        <color theme="1"/>
        <rFont val="Arial"/>
        <family val="2"/>
      </rPr>
      <t>Method development</t>
    </r>
    <r>
      <rPr>
        <sz val="10"/>
        <color theme="1"/>
        <rFont val="Arial"/>
        <family val="2"/>
      </rPr>
      <t xml:space="preserve">
The New York Rapid Assessment Method (NYRAM) provides users with a relatively quick procedure for assessing the quality and condition of New York State (NYS) wetlands. Methods presented here are part of a three-tiered sampling approach (Level 1, 2, 3); similar methods have been employed by federal and state agencies in an effort to develop environmental monitoring protocols (Faber-Langendoen et al. 2012, PA DEP 2014, and Jacobs 2010). For Level 1, the New York Natural Heritage Program (NYNHP) developed a statewide Landscape Condition Assessment (LCA) model that cumulatively depicts key anthropogenic stressors across the NYS landscape at a 30 x 30-m resolution. Rapid assessment methods (RAM) developed for Level 2 classify and catalog anthropogenic stressors using basic quantitative air photo interpretation and qualitative field surveys. NYRAM field methods employ a stressor checklist that was modeled after established RAM procedures developed for Mid-Atlantic States (PA DEP 2014 and Jacobs 2010). At the finest scale of measurement, Level 3 relevé sampling protocols modified from those developed by Peet et al. (1998) captured vegetation structure and floristic biodiversity. Level 1 and Level 3 data were used to refine and support the Level 2 RAM presented here. 
NYRAM incorporates onscreen (Part A) and field (Part B) components that broadly assess hydrology, fragmentation, vegetation composition, and water quality. The field stressor checklist encompasses a broad range of potential stressors that may influence natural wetland structure (e.g., plant species composition) and function (e.g., ground water recharge, nutrient cycling), while providing flexibility for practitioners to document unique stressors present at their assessment site. </t>
    </r>
  </si>
  <si>
    <r>
      <rPr>
        <b/>
        <sz val="11"/>
        <color theme="1"/>
        <rFont val="Arial"/>
        <family val="2"/>
      </rPr>
      <t xml:space="preserve">Everything </t>
    </r>
    <r>
      <rPr>
        <sz val="11"/>
        <color theme="1"/>
        <rFont val="Arial"/>
        <family val="2"/>
      </rPr>
      <t>on this form calculated automatically based on data from Parts A and B. Review the values below to verify they match your observed scores. If they do not match, ensure that that all data were entered in the appropriate cell, and that the number one was used to indicate the presence of a stressor or invasive species.</t>
    </r>
  </si>
  <si>
    <t>Development of this current worksheet was completed in October 2016 as a companion tool for the NYRAM 4.2 User's Manual and Data Sheets. All of the calculations have been automated, with calculated cells highlighted in blue. Please do not edit the blue cells. For each new site, users should create a new copy of this excel file. This file includes optional fields that may not occur in the NYRAM Field Worksheets (e.g., LCA score, HGM class, rare species). Additional fields have been included in this file as a convenience for those who would like to consolidate additional site information.</t>
  </si>
  <si>
    <t>State-Listed Species (#)</t>
  </si>
  <si>
    <r>
      <t xml:space="preserve">Refer to the NYRAM manual for detailed instructions, tips, and resources. Only enter data in the Percent LULC and Feature Tally Columns. When complete, summation of the % LULC cover column should equal 100%. </t>
    </r>
    <r>
      <rPr>
        <i/>
        <sz val="11"/>
        <color theme="1"/>
        <rFont val="Arial"/>
        <family val="2"/>
      </rPr>
      <t>Please note: Blue cells should not be edited.</t>
    </r>
  </si>
  <si>
    <t>Basic guidelines for establishing a Sample Area (SA) in the field</t>
  </si>
  <si>
    <t>Layout</t>
  </si>
  <si>
    <t>Non-standard</t>
  </si>
  <si>
    <t>Standard, 40-radius circle</t>
  </si>
  <si>
    <t>SA Layout</t>
  </si>
  <si>
    <t>Units</t>
  </si>
  <si>
    <t>Hectares</t>
  </si>
  <si>
    <t>Acres</t>
  </si>
  <si>
    <t>SA area</t>
  </si>
  <si>
    <t xml:space="preserve"> SA Units</t>
  </si>
  <si>
    <t>SA Dimensions determined by</t>
  </si>
  <si>
    <t>SA dimensions determined by</t>
  </si>
  <si>
    <t>GPS</t>
  </si>
  <si>
    <t>Tape measure</t>
  </si>
  <si>
    <t>Visual estimate</t>
  </si>
  <si>
    <t>The Standard NYRAM layout uses a circular 0.5 ha (1.24 acres) SA as the area of interest. Non-standard layouts range in shape and size from 0.1 ha to 0.5 ha.</t>
  </si>
  <si>
    <t>Occurrences in the SA?</t>
  </si>
  <si>
    <t>Habitat preference/indicators/Misc. notes</t>
  </si>
  <si>
    <r>
      <t xml:space="preserve">Landscape setting &amp; community type </t>
    </r>
    <r>
      <rPr>
        <sz val="11"/>
        <color theme="1"/>
        <rFont val="Arial"/>
        <family val="2"/>
      </rPr>
      <t>(</t>
    </r>
    <r>
      <rPr>
        <i/>
        <sz val="11"/>
        <color theme="1"/>
        <rFont val="Arial"/>
        <family val="2"/>
      </rPr>
      <t>optional</t>
    </r>
    <r>
      <rPr>
        <sz val="11"/>
        <color theme="1"/>
        <rFont val="Arial"/>
        <family val="2"/>
      </rPr>
      <t>)</t>
    </r>
  </si>
  <si>
    <t>Note: Level 1 LCA scores and rare species/community data are NOT required to fully complete NYRAM.</t>
  </si>
  <si>
    <t>Randomly*</t>
  </si>
  <si>
    <t>Placement notes</t>
  </si>
  <si>
    <t>Location</t>
  </si>
  <si>
    <t>Near wetland edge</t>
  </si>
  <si>
    <t>Near wetland center</t>
  </si>
  <si>
    <t>Hydrocharis morsus-ranae</t>
  </si>
  <si>
    <t>HYMO6</t>
  </si>
  <si>
    <t>Common frogbit</t>
  </si>
  <si>
    <t>Euonymus alatus</t>
  </si>
  <si>
    <t>Burning bush/Winged euonymus</t>
  </si>
  <si>
    <t>EUAL13</t>
  </si>
  <si>
    <r>
      <t xml:space="preserve">Optional addition information </t>
    </r>
    <r>
      <rPr>
        <i/>
        <sz val="11"/>
        <color theme="1"/>
        <rFont val="Arial"/>
        <family val="2"/>
      </rPr>
      <t>(not required for completion of NYRAM)</t>
    </r>
  </si>
  <si>
    <r>
      <t xml:space="preserve">Absent </t>
    </r>
    <r>
      <rPr>
        <sz val="8"/>
        <rFont val="Arial"/>
        <family val="2"/>
      </rPr>
      <t>(highlight/bold if applicable)</t>
    </r>
    <r>
      <rPr>
        <sz val="10"/>
        <rFont val="Arial"/>
        <family val="2"/>
      </rPr>
      <t>:   SA     FB     Both</t>
    </r>
  </si>
  <si>
    <r>
      <t>Residential development:   Low-moderate</t>
    </r>
    <r>
      <rPr>
        <sz val="12"/>
        <rFont val="Arial"/>
        <family val="2"/>
      </rPr>
      <t xml:space="preserve"> </t>
    </r>
    <r>
      <rPr>
        <sz val="8"/>
        <rFont val="Arial"/>
        <family val="2"/>
      </rPr>
      <t xml:space="preserve">(≤2 houses/acre) </t>
    </r>
  </si>
  <si>
    <r>
      <t xml:space="preserve">Paved road:    </t>
    </r>
    <r>
      <rPr>
        <sz val="7"/>
        <rFont val="Arial"/>
        <family val="2"/>
      </rPr>
      <t xml:space="preserve"> </t>
    </r>
    <r>
      <rPr>
        <sz val="10"/>
        <rFont val="Arial"/>
        <family val="2"/>
      </rPr>
      <t>2 lane</t>
    </r>
  </si>
  <si>
    <r>
      <t xml:space="preserve">REJA2  </t>
    </r>
    <r>
      <rPr>
        <sz val="8"/>
        <color rgb="FF000000"/>
        <rFont val="Arial"/>
        <family val="2"/>
      </rPr>
      <t>(POCU6,FAJA2)</t>
    </r>
  </si>
  <si>
    <r>
      <t>Sum all stressors tallied in Part 2. Stress Multiplier is a constant that is used to auto-calculate the "Metric" score. [</t>
    </r>
    <r>
      <rPr>
        <i/>
        <sz val="9"/>
        <color theme="1"/>
        <rFont val="Arial"/>
        <family val="2"/>
      </rPr>
      <t>Relative to center point</t>
    </r>
    <r>
      <rPr>
        <sz val="9"/>
        <color theme="1"/>
        <rFont val="Arial"/>
        <family val="2"/>
      </rPr>
      <t>: Sample Area (SA) = 0-40 m; Field Buffer (FB) = 40-140 m.]</t>
    </r>
  </si>
  <si>
    <t xml:space="preserve">Please note: Negative scores may appear because values account for points earned when tallied in section V2. This scoring adjustment removes double-counting concerns for this metric, and in doing so, causes some values to be negative. </t>
  </si>
  <si>
    <r>
      <t xml:space="preserve">Refer to the methods manual for detailed guidelines and pre-field office activities. The SA must include </t>
    </r>
    <r>
      <rPr>
        <sz val="9"/>
        <color theme="1"/>
        <rFont val="Arial"/>
        <family val="2"/>
      </rPr>
      <t>≥</t>
    </r>
    <r>
      <rPr>
        <i/>
        <sz val="9"/>
        <color theme="1"/>
        <rFont val="Arial"/>
        <family val="2"/>
      </rPr>
      <t xml:space="preserve">90% wetland, and &lt;10% of water &gt;1 m deep. If applicable, randomly generated points must be shifted no more than 60 m from the original point to be considered "random". </t>
    </r>
  </si>
  <si>
    <t>(540 m radius is standard for NYNHP Level 1)</t>
  </si>
  <si>
    <t>http://ecos.fws.gov/ipac/</t>
  </si>
  <si>
    <t>http://www.dec.ny.gov/animals/388
01.html</t>
  </si>
  <si>
    <t>NYNHP Nature explorer</t>
  </si>
  <si>
    <t>http://www.dec.ny.gov/natureexplorer/app/</t>
  </si>
  <si>
    <t>http://websoilsurvey.nrcs.usda.gov/
app/HomePage.htm</t>
  </si>
  <si>
    <t>http://www.fws.gov/wetlands/Data/
Mapper.html</t>
  </si>
  <si>
    <t>http://store.usgs.gov/b2c_usgs/usg
s/maplocator/(ctype=areaDetails&amp;x
cm=r3standardpitrex_prd&amp;carea=
%24ROOT&amp;layout=6_1_61_48&amp;ui
area=2)/.do</t>
  </si>
  <si>
    <t>US Geological Survey (USGS)</t>
  </si>
  <si>
    <t>http://nhd.usgs.gov/data.html</t>
  </si>
  <si>
    <t>http://environmental.netronline.com</t>
  </si>
  <si>
    <t>USGS National Hydrography Dataset (NHD)</t>
  </si>
  <si>
    <t>USFWS National Wetlands Inventory (NWI)</t>
  </si>
  <si>
    <t>USDA Natural Resources Conservation Service (NRCS)</t>
  </si>
  <si>
    <t>NYSDEC Environmental Resource Mapper (ERM)</t>
  </si>
  <si>
    <t>USFWS Information for Planning and Conservation (IPaC)</t>
  </si>
  <si>
    <t>NERTOnline</t>
  </si>
  <si>
    <t>Select digital resources (feel free to added your own!)</t>
  </si>
  <si>
    <t>eBird.org</t>
  </si>
  <si>
    <t>http://ebird.org/ebird/explore</t>
  </si>
  <si>
    <t>NYNHP data available for download</t>
  </si>
  <si>
    <r>
      <t xml:space="preserve">The Level 1 </t>
    </r>
    <r>
      <rPr>
        <b/>
        <sz val="9"/>
        <color theme="1"/>
        <rFont val="Arial"/>
        <family val="2"/>
      </rPr>
      <t xml:space="preserve">Landscape Condition Assessment </t>
    </r>
    <r>
      <rPr>
        <sz val="9"/>
        <color theme="1"/>
        <rFont val="Arial"/>
        <family val="2"/>
      </rPr>
      <t>(LCA) score is not required for completion of NYRAM. If you wish to calculate the LCA score for your site, the LCA data model may be downloaded from the NYNHP data page linked below. Please refer to the NYRAM Manual for instructions on how to conduct the Level 1 analysis in GIS.</t>
    </r>
  </si>
  <si>
    <t xml:space="preserve">Rating: </t>
  </si>
  <si>
    <t>Brown Marmorated Stink Bug</t>
  </si>
  <si>
    <t>Do Not edit these columns blue</t>
  </si>
  <si>
    <t>NYRAM 4.2 (10/27/2016)</t>
  </si>
  <si>
    <t>Worksheet version:</t>
  </si>
  <si>
    <t>No current local occurrences, but area contains suitable habitat for the following species:</t>
  </si>
  <si>
    <t>Relevant resources</t>
  </si>
  <si>
    <t>Additional data posted on the NYNHP site include distribution models (e.g., rare species, migratory bird stopovers, summer bat distribution), stream quality, Energy development, etc.</t>
  </si>
  <si>
    <t>Occurrence source(s):</t>
  </si>
  <si>
    <r>
      <t xml:space="preserve"> 2</t>
    </r>
    <r>
      <rPr>
        <vertAlign val="superscript"/>
        <sz val="9"/>
        <rFont val="Arial"/>
        <family val="2"/>
      </rPr>
      <t xml:space="preserve">o </t>
    </r>
    <r>
      <rPr>
        <sz val="8"/>
        <rFont val="Arial"/>
        <family val="2"/>
      </rPr>
      <t>(if applicable)</t>
    </r>
  </si>
  <si>
    <t>NYRAM 4.2 Part B: Field stressor checklist, continued</t>
  </si>
  <si>
    <t>Site notes</t>
  </si>
  <si>
    <r>
      <t xml:space="preserve"> Site Summary</t>
    </r>
    <r>
      <rPr>
        <vertAlign val="superscript"/>
        <sz val="11"/>
        <color theme="1"/>
        <rFont val="Calibri"/>
        <family val="2"/>
      </rPr>
      <t>1</t>
    </r>
  </si>
  <si>
    <r>
      <rPr>
        <vertAlign val="superscript"/>
        <sz val="9"/>
        <color theme="1"/>
        <rFont val="Arial"/>
        <family val="2"/>
      </rPr>
      <t>1</t>
    </r>
    <r>
      <rPr>
        <sz val="9"/>
        <color theme="1"/>
        <rFont val="Arial"/>
        <family val="2"/>
      </rPr>
      <t>Note: the Site Summary includes optional information that is not required to complete NYRAM. These data are entered on the "Opptional_LCAscore_RareSpp" worksheet tab.</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</si>
</sst>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800]dddd\,\ mmmm\ dd\,\ yyyy"/>
    <numFmt numFmtId="165" formatCode="0.000000"/>
    <numFmt numFmtId="166" formatCode="mm/dd/yy;@"/>
    <numFmt numFmtId="167" formatCode="0.0"/>
    <numFmt numFmtId="168" formatCode="m/d/yyyy;@"/>
  </numFmts>
  <fonts count="89" x14ac:knownFonts="1">
    <font>
      <sz val="11"/>
      <color theme="1"/>
      <name val="Calibri"/>
      <family val="2"/>
      <scheme val="minor"/>
    </font>
    <font>
      <b/>
      <sz val="11"/>
      <color theme="1"/>
      <name val="Times New Roman"/>
      <family val="1"/>
    </font>
    <font>
      <i/>
      <sz val="11"/>
      <color theme="1"/>
      <name val="Times New Roman"/>
      <family val="1"/>
    </font>
    <font>
      <sz val="11"/>
      <color theme="1"/>
      <name val="Times New Roman"/>
      <family val="1"/>
    </font>
    <font>
      <b/>
      <i/>
      <sz val="11"/>
      <color theme="1"/>
      <name val="Times New Roman"/>
      <family val="1"/>
    </font>
    <font>
      <b/>
      <i/>
      <sz val="10"/>
      <color theme="1"/>
      <name val="Times New Roman"/>
      <family val="1"/>
    </font>
    <font>
      <sz val="10"/>
      <color theme="1"/>
      <name val="Times New Roman"/>
      <family val="1"/>
    </font>
    <font>
      <b/>
      <sz val="10"/>
      <color theme="1"/>
      <name val="Times New Roman"/>
      <family val="1"/>
    </font>
    <font>
      <b/>
      <sz val="12"/>
      <color theme="1"/>
      <name val="Times New Roman"/>
      <family val="1"/>
    </font>
    <font>
      <b/>
      <sz val="14"/>
      <color theme="1"/>
      <name val="Arial"/>
      <family val="2"/>
    </font>
    <font>
      <sz val="12"/>
      <color theme="1"/>
      <name val="Arial"/>
      <family val="2"/>
    </font>
    <font>
      <sz val="10"/>
      <color theme="1"/>
      <name val="Arial"/>
      <family val="2"/>
    </font>
    <font>
      <i/>
      <sz val="10"/>
      <color theme="1"/>
      <name val="Arial"/>
      <family val="2"/>
    </font>
    <font>
      <sz val="16"/>
      <color theme="1"/>
      <name val="Arial"/>
      <family val="2"/>
    </font>
    <font>
      <b/>
      <i/>
      <sz val="14"/>
      <color theme="1"/>
      <name val="Arial"/>
      <family val="2"/>
    </font>
    <font>
      <i/>
      <sz val="16"/>
      <color theme="1"/>
      <name val="Arial"/>
      <family val="2"/>
    </font>
    <font>
      <sz val="12"/>
      <color theme="1"/>
      <name val="Times New Roman"/>
      <family val="1"/>
    </font>
    <font>
      <b/>
      <sz val="14"/>
      <color theme="1"/>
      <name val="Times New Roman"/>
      <family val="1"/>
    </font>
    <font>
      <b/>
      <i/>
      <sz val="16"/>
      <color theme="1"/>
      <name val="Arial"/>
      <family val="2"/>
    </font>
    <font>
      <b/>
      <sz val="12"/>
      <color theme="1"/>
      <name val="Arial"/>
      <family val="2"/>
    </font>
    <font>
      <b/>
      <sz val="16"/>
      <color theme="1"/>
      <name val="Arial"/>
      <family val="2"/>
    </font>
    <font>
      <b/>
      <sz val="10"/>
      <color theme="1"/>
      <name val="Arial"/>
      <family val="2"/>
    </font>
    <font>
      <sz val="11"/>
      <color theme="1"/>
      <name val="Arial"/>
      <family val="2"/>
    </font>
    <font>
      <b/>
      <sz val="11"/>
      <color theme="1"/>
      <name val="Arial"/>
      <family val="2"/>
    </font>
    <font>
      <sz val="9"/>
      <color theme="1"/>
      <name val="Arial"/>
      <family val="2"/>
    </font>
    <font>
      <i/>
      <sz val="9"/>
      <color theme="1"/>
      <name val="Arial"/>
      <family val="2"/>
    </font>
    <font>
      <sz val="8"/>
      <color theme="1"/>
      <name val="Arial"/>
      <family val="2"/>
    </font>
    <font>
      <sz val="10"/>
      <name val="Arial"/>
      <family val="2"/>
    </font>
    <font>
      <i/>
      <sz val="10"/>
      <name val="Arial"/>
      <family val="2"/>
    </font>
    <font>
      <i/>
      <sz val="8"/>
      <name val="Arial"/>
      <family val="2"/>
    </font>
    <font>
      <b/>
      <sz val="9"/>
      <color theme="1"/>
      <name val="Arial"/>
      <family val="2"/>
    </font>
    <font>
      <sz val="11"/>
      <name val="Arial"/>
      <family val="2"/>
    </font>
    <font>
      <b/>
      <i/>
      <sz val="14"/>
      <name val="Arial"/>
      <family val="2"/>
    </font>
    <font>
      <sz val="8"/>
      <name val="Arial"/>
      <family val="2"/>
    </font>
    <font>
      <sz val="12"/>
      <name val="Arial"/>
      <family val="2"/>
    </font>
    <font>
      <b/>
      <sz val="10"/>
      <name val="Arial"/>
      <family val="2"/>
    </font>
    <font>
      <i/>
      <sz val="6"/>
      <name val="Arial"/>
      <family val="2"/>
    </font>
    <font>
      <sz val="6"/>
      <name val="Arial"/>
      <family val="2"/>
    </font>
    <font>
      <i/>
      <sz val="9"/>
      <name val="Arial"/>
      <family val="2"/>
    </font>
    <font>
      <i/>
      <sz val="12"/>
      <name val="Arial"/>
      <family val="2"/>
    </font>
    <font>
      <i/>
      <sz val="5"/>
      <name val="Arial"/>
      <family val="2"/>
    </font>
    <font>
      <sz val="5"/>
      <name val="Arial"/>
      <family val="2"/>
    </font>
    <font>
      <b/>
      <sz val="12"/>
      <name val="Arial"/>
      <family val="2"/>
    </font>
    <font>
      <sz val="9"/>
      <name val="Arial"/>
      <family val="2"/>
    </font>
    <font>
      <b/>
      <i/>
      <sz val="10"/>
      <name val="Arial"/>
      <family val="2"/>
    </font>
    <font>
      <sz val="10"/>
      <color rgb="FF000000"/>
      <name val="Arial"/>
      <family val="2"/>
    </font>
    <font>
      <sz val="9"/>
      <color rgb="FF000000"/>
      <name val="Arial"/>
      <family val="2"/>
    </font>
    <font>
      <u/>
      <sz val="9"/>
      <name val="Arial"/>
      <family val="2"/>
    </font>
    <font>
      <i/>
      <u/>
      <sz val="8"/>
      <name val="Arial"/>
      <family val="2"/>
    </font>
    <font>
      <u/>
      <sz val="10"/>
      <name val="Arial"/>
      <family val="2"/>
    </font>
    <font>
      <i/>
      <u/>
      <sz val="10"/>
      <name val="Arial"/>
      <family val="2"/>
    </font>
    <font>
      <sz val="7"/>
      <name val="Arial"/>
      <family val="2"/>
    </font>
    <font>
      <b/>
      <i/>
      <sz val="12"/>
      <color theme="1"/>
      <name val="Arial"/>
      <family val="2"/>
    </font>
    <font>
      <b/>
      <sz val="14"/>
      <name val="Arial"/>
      <family val="2"/>
    </font>
    <font>
      <b/>
      <sz val="10"/>
      <color rgb="FF000000"/>
      <name val="Arial"/>
      <family val="2"/>
    </font>
    <font>
      <i/>
      <sz val="10"/>
      <color rgb="FF000000"/>
      <name val="Arial"/>
      <family val="2"/>
    </font>
    <font>
      <sz val="8"/>
      <color rgb="FF000000"/>
      <name val="Arial"/>
      <family val="2"/>
    </font>
    <font>
      <i/>
      <sz val="8"/>
      <color rgb="FF000000"/>
      <name val="Arial"/>
      <family val="2"/>
    </font>
    <font>
      <b/>
      <sz val="7"/>
      <color rgb="FF000000"/>
      <name val="Arial"/>
      <family val="2"/>
    </font>
    <font>
      <sz val="7"/>
      <color rgb="FF000000"/>
      <name val="Arial"/>
      <family val="2"/>
    </font>
    <font>
      <i/>
      <sz val="11"/>
      <color theme="4"/>
      <name val="Calibri"/>
      <family val="2"/>
      <scheme val="minor"/>
    </font>
    <font>
      <i/>
      <sz val="8"/>
      <color theme="4"/>
      <name val="Arial"/>
      <family val="2"/>
    </font>
    <font>
      <b/>
      <sz val="16"/>
      <name val="Arial"/>
      <family val="2"/>
    </font>
    <font>
      <i/>
      <sz val="10"/>
      <color theme="4" tint="-0.249977111117893"/>
      <name val="Arial"/>
      <family val="2"/>
    </font>
    <font>
      <b/>
      <i/>
      <sz val="10"/>
      <color theme="1"/>
      <name val="Arial"/>
      <family val="2"/>
    </font>
    <font>
      <i/>
      <sz val="9"/>
      <color theme="4" tint="-0.249977111117893"/>
      <name val="Arial"/>
      <family val="2"/>
    </font>
    <font>
      <sz val="9"/>
      <color rgb="FF000000"/>
      <name val="Book Antiqua"/>
      <family val="1"/>
    </font>
    <font>
      <sz val="9.5"/>
      <color rgb="FF000000"/>
      <name val="Book Antiqua"/>
      <family val="1"/>
    </font>
    <font>
      <sz val="8"/>
      <color rgb="FF000000"/>
      <name val="Book Antiqua"/>
      <family val="1"/>
    </font>
    <font>
      <vertAlign val="superscript"/>
      <sz val="9"/>
      <color rgb="FF000000"/>
      <name val="Book Antiqua"/>
      <family val="1"/>
    </font>
    <font>
      <sz val="24"/>
      <color theme="1"/>
      <name val="Book Antiqua"/>
      <family val="1"/>
    </font>
    <font>
      <sz val="24"/>
      <color rgb="FF000000"/>
      <name val="Book Antiqua"/>
      <family val="1"/>
    </font>
    <font>
      <u/>
      <sz val="11"/>
      <color theme="10"/>
      <name val="Calibri"/>
      <family val="2"/>
      <scheme val="minor"/>
    </font>
    <font>
      <sz val="10"/>
      <color theme="1"/>
      <name val="Calibri"/>
      <family val="2"/>
      <scheme val="minor"/>
    </font>
    <font>
      <sz val="1"/>
      <color theme="1"/>
      <name val="Calibri"/>
      <family val="2"/>
      <scheme val="minor"/>
    </font>
    <font>
      <i/>
      <sz val="8"/>
      <color theme="1"/>
      <name val="Arial"/>
      <family val="2"/>
    </font>
    <font>
      <u/>
      <sz val="9"/>
      <color theme="10"/>
      <name val="Arial"/>
      <family val="2"/>
    </font>
    <font>
      <u/>
      <sz val="8"/>
      <color theme="10"/>
      <name val="Arial"/>
      <family val="2"/>
    </font>
    <font>
      <vertAlign val="superscript"/>
      <sz val="9"/>
      <name val="Arial"/>
      <family val="2"/>
    </font>
    <font>
      <vertAlign val="superscript"/>
      <sz val="9"/>
      <color theme="1"/>
      <name val="Arial"/>
      <family val="2"/>
    </font>
    <font>
      <sz val="10"/>
      <name val="Symbol"/>
      <family val="1"/>
      <charset val="2"/>
    </font>
    <font>
      <i/>
      <sz val="10"/>
      <color theme="1"/>
      <name val="Times New Roman"/>
      <family val="1"/>
    </font>
    <font>
      <i/>
      <sz val="14"/>
      <color theme="1"/>
      <name val="Arial"/>
      <family val="2"/>
    </font>
    <font>
      <sz val="14"/>
      <color theme="1"/>
      <name val="Arial"/>
      <family val="2"/>
    </font>
    <font>
      <u/>
      <sz val="10"/>
      <color rgb="FF000000"/>
      <name val="Arial"/>
      <family val="2"/>
    </font>
    <font>
      <i/>
      <sz val="11"/>
      <color theme="1"/>
      <name val="Arial"/>
      <family val="2"/>
    </font>
    <font>
      <i/>
      <sz val="8"/>
      <color theme="0" tint="-0.499984740745262"/>
      <name val="Arial"/>
      <family val="2"/>
    </font>
    <font>
      <b/>
      <sz val="10"/>
      <color rgb="FF0070C0"/>
      <name val="Arial"/>
      <family val="2"/>
    </font>
    <font>
      <vertAlign val="superscript"/>
      <sz val="11"/>
      <color theme="1"/>
      <name val="Calibri"/>
      <family val="2"/>
    </font>
  </fonts>
  <fills count="8">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7" tint="0.79998168889431442"/>
        <bgColor indexed="64"/>
      </patternFill>
    </fill>
  </fills>
  <borders count="24">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right/>
      <top style="dotted">
        <color theme="0" tint="-0.499984740745262"/>
      </top>
      <bottom style="dotted">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theme="0" tint="-0.499984740745262"/>
      </top>
      <bottom/>
      <diagonal/>
    </border>
    <border>
      <left/>
      <right/>
      <top style="dotted">
        <color theme="0" tint="-0.499984740745262"/>
      </top>
      <bottom style="thin">
        <color indexed="64"/>
      </bottom>
      <diagonal/>
    </border>
    <border>
      <left/>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diagonalUp="1" diagonalDown="1">
      <left/>
      <right/>
      <top/>
      <bottom style="thin">
        <color indexed="64"/>
      </bottom>
      <diagonal style="thin">
        <color indexed="64"/>
      </diagonal>
    </border>
    <border diagonalUp="1" diagonalDown="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72" fillId="0" borderId="0" applyNumberFormat="0" applyFill="0" applyBorder="0" applyAlignment="0" applyProtection="0"/>
  </cellStyleXfs>
  <cellXfs count="508">
    <xf numFmtId="0" fontId="0" fillId="0" borderId="0" xfId="0"/>
    <xf numFmtId="0" fontId="1" fillId="0" borderId="0" xfId="0" applyFont="1"/>
    <xf numFmtId="0" fontId="3" fillId="0" borderId="0" xfId="0" applyFont="1"/>
    <xf numFmtId="0" fontId="3" fillId="0" borderId="0" xfId="0" applyFont="1" applyAlignment="1">
      <alignment wrapText="1"/>
    </xf>
    <xf numFmtId="0" fontId="3" fillId="0" borderId="3" xfId="0" applyFont="1" applyBorder="1"/>
    <xf numFmtId="0" fontId="3" fillId="0" borderId="0" xfId="0" applyFont="1" applyBorder="1" applyAlignment="1">
      <alignment vertical="center" wrapText="1"/>
    </xf>
    <xf numFmtId="0" fontId="3" fillId="0" borderId="4" xfId="0" applyFont="1" applyBorder="1"/>
    <xf numFmtId="0" fontId="3" fillId="0" borderId="0" xfId="0" applyFont="1" applyBorder="1" applyAlignment="1">
      <alignment horizontal="center"/>
    </xf>
    <xf numFmtId="0" fontId="3" fillId="0" borderId="0" xfId="0" applyFont="1" applyBorder="1"/>
    <xf numFmtId="0" fontId="1" fillId="0" borderId="0" xfId="0" applyFont="1" applyFill="1" applyBorder="1"/>
    <xf numFmtId="0" fontId="3" fillId="0" borderId="0" xfId="0" applyFont="1" applyFill="1" applyBorder="1"/>
    <xf numFmtId="0" fontId="4" fillId="0" borderId="0" xfId="0" applyFont="1" applyBorder="1"/>
    <xf numFmtId="0" fontId="7" fillId="0" borderId="0" xfId="0" applyFont="1" applyBorder="1" applyAlignment="1">
      <alignment horizontal="center"/>
    </xf>
    <xf numFmtId="0" fontId="4" fillId="0" borderId="0" xfId="0" applyFont="1" applyBorder="1" applyAlignment="1">
      <alignment wrapText="1"/>
    </xf>
    <xf numFmtId="0" fontId="3" fillId="0" borderId="0" xfId="0" applyFont="1" applyBorder="1" applyAlignment="1">
      <alignment wrapText="1"/>
    </xf>
    <xf numFmtId="0" fontId="0" fillId="0" borderId="0" xfId="0" applyBorder="1" applyAlignment="1"/>
    <xf numFmtId="0" fontId="6" fillId="0" borderId="0" xfId="0" applyFont="1" applyBorder="1" applyAlignment="1"/>
    <xf numFmtId="0" fontId="0" fillId="0" borderId="0" xfId="0" applyBorder="1" applyAlignment="1">
      <alignment horizontal="center"/>
    </xf>
    <xf numFmtId="0" fontId="3" fillId="0" borderId="0" xfId="0" applyFont="1" applyFill="1"/>
    <xf numFmtId="0" fontId="4" fillId="0" borderId="0" xfId="0" applyFont="1" applyBorder="1" applyAlignment="1"/>
    <xf numFmtId="0" fontId="8" fillId="0" borderId="0" xfId="0" applyFont="1" applyBorder="1" applyAlignment="1">
      <alignment horizontal="center"/>
    </xf>
    <xf numFmtId="0" fontId="0" fillId="0" borderId="0" xfId="0" applyAlignment="1">
      <alignment vertical="center"/>
    </xf>
    <xf numFmtId="0" fontId="3" fillId="0" borderId="0" xfId="0" applyFont="1" applyBorder="1" applyAlignment="1"/>
    <xf numFmtId="0" fontId="0" fillId="0" borderId="0" xfId="0" applyBorder="1" applyAlignment="1"/>
    <xf numFmtId="0" fontId="9" fillId="0" borderId="0" xfId="0" applyFont="1" applyFill="1" applyBorder="1" applyAlignment="1">
      <alignment horizontal="left" vertical="center"/>
    </xf>
    <xf numFmtId="0" fontId="9" fillId="0" borderId="0" xfId="0" applyFont="1" applyFill="1" applyBorder="1" applyAlignment="1">
      <alignment horizontal="left"/>
    </xf>
    <xf numFmtId="0" fontId="0" fillId="0" borderId="0" xfId="0"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17" fillId="0" borderId="0" xfId="0" applyFont="1" applyBorder="1" applyAlignment="1">
      <alignment horizontal="right"/>
    </xf>
    <xf numFmtId="0" fontId="15" fillId="0" borderId="0" xfId="0" applyFont="1" applyAlignment="1">
      <alignment vertical="center"/>
    </xf>
    <xf numFmtId="0" fontId="3" fillId="0" borderId="0" xfId="0" applyFont="1" applyAlignment="1">
      <alignment vertical="center" wrapText="1"/>
    </xf>
    <xf numFmtId="0" fontId="9" fillId="0" borderId="8" xfId="0" applyFont="1" applyFill="1" applyBorder="1" applyAlignment="1">
      <alignment horizontal="left"/>
    </xf>
    <xf numFmtId="0" fontId="14" fillId="0" borderId="8" xfId="0" applyFont="1" applyFill="1" applyBorder="1" applyAlignment="1">
      <alignment horizontal="left"/>
    </xf>
    <xf numFmtId="0" fontId="0" fillId="0" borderId="8" xfId="0" applyFill="1" applyBorder="1" applyAlignment="1"/>
    <xf numFmtId="0" fontId="3" fillId="0" borderId="8" xfId="0" applyFont="1" applyBorder="1"/>
    <xf numFmtId="0" fontId="0" fillId="0" borderId="10" xfId="0" applyBorder="1" applyAlignment="1">
      <alignment vertical="center"/>
    </xf>
    <xf numFmtId="0" fontId="17" fillId="0" borderId="9" xfId="0" applyFont="1" applyBorder="1" applyAlignment="1">
      <alignment horizontal="right"/>
    </xf>
    <xf numFmtId="0" fontId="0" fillId="0" borderId="0" xfId="0" applyBorder="1"/>
    <xf numFmtId="0" fontId="11" fillId="0" borderId="0" xfId="0" applyFont="1" applyFill="1" applyBorder="1" applyAlignment="1">
      <alignment horizontal="left" vertical="center" wrapText="1"/>
    </xf>
    <xf numFmtId="0" fontId="0" fillId="0" borderId="0" xfId="0" applyBorder="1" applyAlignment="1">
      <alignment vertical="center"/>
    </xf>
    <xf numFmtId="0" fontId="9" fillId="0" borderId="4" xfId="0" applyFont="1" applyFill="1" applyBorder="1" applyAlignment="1">
      <alignment horizontal="left"/>
    </xf>
    <xf numFmtId="0" fontId="14" fillId="0" borderId="4" xfId="0" applyFont="1" applyFill="1" applyBorder="1" applyAlignment="1">
      <alignment horizontal="left"/>
    </xf>
    <xf numFmtId="0" fontId="0" fillId="0" borderId="4" xfId="0" applyFill="1" applyBorder="1" applyAlignment="1"/>
    <xf numFmtId="0" fontId="17" fillId="0" borderId="4" xfId="0" applyFont="1" applyBorder="1" applyAlignment="1">
      <alignment horizontal="right"/>
    </xf>
    <xf numFmtId="0" fontId="20" fillId="0" borderId="7" xfId="0" applyFont="1" applyFill="1" applyBorder="1" applyAlignment="1">
      <alignment horizontal="left"/>
    </xf>
    <xf numFmtId="0" fontId="21" fillId="0" borderId="0" xfId="0" applyFont="1" applyBorder="1" applyAlignment="1">
      <alignment horizontal="right"/>
    </xf>
    <xf numFmtId="0" fontId="10" fillId="0" borderId="0" xfId="0" applyFont="1" applyBorder="1" applyAlignment="1">
      <alignment horizontal="left"/>
    </xf>
    <xf numFmtId="0" fontId="0" fillId="0" borderId="5" xfId="0" applyBorder="1" applyAlignment="1"/>
    <xf numFmtId="0" fontId="11" fillId="0" borderId="0" xfId="0" applyFont="1" applyFill="1" applyBorder="1" applyAlignment="1">
      <alignment horizontal="left" wrapText="1"/>
    </xf>
    <xf numFmtId="0" fontId="0" fillId="0" borderId="0" xfId="0" applyAlignment="1"/>
    <xf numFmtId="0" fontId="0" fillId="0" borderId="0" xfId="0" applyFill="1" applyAlignment="1"/>
    <xf numFmtId="0" fontId="11" fillId="0" borderId="5" xfId="0" applyFont="1" applyFill="1" applyBorder="1" applyAlignment="1">
      <alignment wrapText="1"/>
    </xf>
    <xf numFmtId="0" fontId="11" fillId="0" borderId="1" xfId="0" applyFont="1" applyFill="1" applyBorder="1" applyAlignment="1">
      <alignment vertical="center" wrapText="1"/>
    </xf>
    <xf numFmtId="0" fontId="11" fillId="0" borderId="11" xfId="0" applyFont="1" applyFill="1" applyBorder="1" applyAlignment="1">
      <alignment vertical="center" wrapText="1"/>
    </xf>
    <xf numFmtId="0" fontId="22" fillId="0" borderId="0" xfId="0" applyFont="1" applyBorder="1"/>
    <xf numFmtId="0" fontId="10" fillId="0" borderId="0" xfId="0" applyFont="1" applyAlignment="1">
      <alignment horizontal="left"/>
    </xf>
    <xf numFmtId="0" fontId="22" fillId="0" borderId="0" xfId="0" applyFont="1"/>
    <xf numFmtId="0" fontId="19" fillId="0" borderId="8" xfId="0" applyFont="1" applyFill="1" applyBorder="1" applyAlignment="1">
      <alignment horizontal="left"/>
    </xf>
    <xf numFmtId="0" fontId="10" fillId="0" borderId="0" xfId="0" applyFont="1" applyAlignment="1">
      <alignment horizontal="left" vertical="center"/>
    </xf>
    <xf numFmtId="0" fontId="19" fillId="0" borderId="0" xfId="0" applyFont="1" applyBorder="1" applyAlignment="1">
      <alignment horizontal="left"/>
    </xf>
    <xf numFmtId="0" fontId="19" fillId="0" borderId="0" xfId="0" applyFont="1" applyBorder="1" applyAlignment="1">
      <alignment horizontal="left" wrapText="1"/>
    </xf>
    <xf numFmtId="0" fontId="0" fillId="0" borderId="0" xfId="0" applyBorder="1" applyAlignment="1"/>
    <xf numFmtId="0" fontId="0" fillId="0" borderId="0" xfId="0" applyBorder="1" applyAlignment="1"/>
    <xf numFmtId="0" fontId="26" fillId="0" borderId="0" xfId="0" applyFont="1" applyBorder="1"/>
    <xf numFmtId="0" fontId="27" fillId="0" borderId="0" xfId="0" applyFont="1" applyBorder="1" applyAlignment="1">
      <alignment vertical="center" wrapText="1"/>
    </xf>
    <xf numFmtId="0" fontId="35" fillId="4" borderId="0" xfId="0" applyFont="1" applyFill="1" applyAlignment="1">
      <alignment horizontal="center" vertical="center" wrapText="1"/>
    </xf>
    <xf numFmtId="0" fontId="37" fillId="0" borderId="0" xfId="0" applyFont="1" applyAlignment="1">
      <alignment vertical="center" wrapText="1"/>
    </xf>
    <xf numFmtId="0" fontId="34" fillId="0" borderId="0" xfId="0" applyFont="1" applyAlignment="1">
      <alignment vertical="center" wrapText="1"/>
    </xf>
    <xf numFmtId="0" fontId="40" fillId="0" borderId="0" xfId="0" applyFont="1" applyAlignment="1">
      <alignment vertical="center" wrapText="1"/>
    </xf>
    <xf numFmtId="0" fontId="42" fillId="0" borderId="0" xfId="0" applyFont="1" applyAlignment="1">
      <alignment vertical="center" wrapText="1"/>
    </xf>
    <xf numFmtId="0" fontId="42" fillId="0" borderId="0" xfId="0" applyFont="1" applyAlignment="1">
      <alignment horizontal="right" vertical="center" wrapText="1"/>
    </xf>
    <xf numFmtId="0" fontId="42" fillId="0" borderId="0" xfId="0" applyFont="1" applyAlignment="1">
      <alignment horizontal="left" vertical="center"/>
    </xf>
    <xf numFmtId="0" fontId="42" fillId="0" borderId="0" xfId="0" applyFont="1" applyAlignment="1">
      <alignment horizontal="right" vertical="center"/>
    </xf>
    <xf numFmtId="0" fontId="29" fillId="0" borderId="0" xfId="0" applyFont="1" applyAlignment="1">
      <alignment vertical="center"/>
    </xf>
    <xf numFmtId="0" fontId="44" fillId="4" borderId="0" xfId="0" applyFont="1" applyFill="1" applyAlignment="1">
      <alignment vertical="center" wrapText="1"/>
    </xf>
    <xf numFmtId="0" fontId="28" fillId="4" borderId="0" xfId="0" applyFont="1" applyFill="1" applyAlignment="1">
      <alignment vertical="center" wrapText="1"/>
    </xf>
    <xf numFmtId="0" fontId="27" fillId="4" borderId="0" xfId="0" applyFont="1" applyFill="1" applyAlignment="1">
      <alignment horizontal="center" vertical="center" wrapText="1"/>
    </xf>
    <xf numFmtId="0" fontId="34" fillId="0" borderId="0" xfId="0" applyFont="1" applyBorder="1" applyAlignment="1">
      <alignment vertical="center" wrapText="1"/>
    </xf>
    <xf numFmtId="0" fontId="31" fillId="0" borderId="0" xfId="0" applyFont="1" applyBorder="1" applyAlignment="1">
      <alignment horizontal="right" vertical="center"/>
    </xf>
    <xf numFmtId="0" fontId="34" fillId="0" borderId="0" xfId="0" applyFont="1" applyBorder="1" applyAlignment="1">
      <alignment horizontal="right" vertical="center"/>
    </xf>
    <xf numFmtId="0" fontId="24" fillId="0" borderId="0" xfId="0" applyFont="1"/>
    <xf numFmtId="0" fontId="43" fillId="0" borderId="0" xfId="0" applyFont="1" applyBorder="1" applyAlignment="1">
      <alignment wrapText="1"/>
    </xf>
    <xf numFmtId="0" fontId="43" fillId="0" borderId="0" xfId="0" applyFont="1" applyBorder="1" applyAlignment="1">
      <alignment horizontal="right"/>
    </xf>
    <xf numFmtId="0" fontId="43" fillId="0" borderId="0" xfId="0" applyFont="1" applyAlignment="1"/>
    <xf numFmtId="0" fontId="43" fillId="0" borderId="0" xfId="0" applyFont="1" applyAlignment="1">
      <alignment horizontal="center"/>
    </xf>
    <xf numFmtId="0" fontId="46" fillId="0" borderId="0" xfId="0" applyFont="1" applyAlignment="1"/>
    <xf numFmtId="0" fontId="39" fillId="0" borderId="0" xfId="0" applyFont="1" applyBorder="1" applyAlignment="1">
      <alignment vertical="center" wrapText="1"/>
    </xf>
    <xf numFmtId="0" fontId="24" fillId="0" borderId="5" xfId="0" applyFont="1" applyBorder="1" applyAlignment="1"/>
    <xf numFmtId="0" fontId="10" fillId="0" borderId="0" xfId="0" applyFont="1"/>
    <xf numFmtId="0" fontId="11" fillId="0" borderId="0" xfId="0" applyFont="1" applyAlignment="1">
      <alignment horizontal="left" indent="1"/>
    </xf>
    <xf numFmtId="0" fontId="15" fillId="0" borderId="0" xfId="0" applyFont="1"/>
    <xf numFmtId="0" fontId="27" fillId="0" borderId="0" xfId="0" applyFont="1" applyAlignment="1">
      <alignment horizontal="left" vertical="center" wrapText="1" indent="2"/>
    </xf>
    <xf numFmtId="0" fontId="37" fillId="0" borderId="0" xfId="0" applyFont="1" applyAlignment="1">
      <alignment horizontal="left" vertical="center" wrapText="1" indent="2"/>
    </xf>
    <xf numFmtId="0" fontId="37" fillId="0" borderId="0" xfId="0" applyFont="1" applyBorder="1" applyAlignment="1">
      <alignment vertical="center" wrapText="1"/>
    </xf>
    <xf numFmtId="0" fontId="27" fillId="0" borderId="5" xfId="0" applyFont="1" applyBorder="1" applyAlignment="1">
      <alignment horizontal="left" vertical="center" wrapText="1" indent="2"/>
    </xf>
    <xf numFmtId="0" fontId="27" fillId="0" borderId="2" xfId="0" applyFont="1" applyBorder="1" applyAlignment="1">
      <alignment horizontal="left" vertical="center" wrapText="1" indent="2"/>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Border="1" applyAlignment="1">
      <alignment horizontal="left" vertical="center" wrapText="1" indent="2"/>
    </xf>
    <xf numFmtId="0" fontId="27" fillId="0" borderId="0" xfId="0" applyFont="1" applyBorder="1" applyAlignment="1">
      <alignment horizontal="right" vertical="center" wrapText="1"/>
    </xf>
    <xf numFmtId="0" fontId="46" fillId="0" borderId="0" xfId="0" applyFont="1" applyBorder="1" applyAlignment="1">
      <alignment wrapText="1"/>
    </xf>
    <xf numFmtId="0" fontId="24" fillId="0" borderId="0" xfId="0" applyFont="1" applyBorder="1" applyAlignment="1"/>
    <xf numFmtId="0" fontId="33" fillId="0" borderId="0" xfId="0" applyFont="1" applyBorder="1" applyAlignment="1">
      <alignment vertical="center" wrapText="1"/>
    </xf>
    <xf numFmtId="0" fontId="43" fillId="0" borderId="0" xfId="0" applyFont="1" applyAlignment="1">
      <alignment horizontal="left"/>
    </xf>
    <xf numFmtId="0" fontId="38" fillId="0" borderId="0" xfId="0" applyFont="1" applyBorder="1" applyAlignment="1">
      <alignment horizontal="center"/>
    </xf>
    <xf numFmtId="0" fontId="23" fillId="0" borderId="0" xfId="0" applyFont="1"/>
    <xf numFmtId="0" fontId="27" fillId="0" borderId="0" xfId="0" applyFont="1" applyAlignment="1">
      <alignment horizontal="left"/>
    </xf>
    <xf numFmtId="0" fontId="22" fillId="0" borderId="5" xfId="0" applyFont="1" applyBorder="1"/>
    <xf numFmtId="0" fontId="25" fillId="0" borderId="0" xfId="0" applyFont="1" applyBorder="1" applyAlignment="1">
      <alignment horizontal="left" indent="2"/>
    </xf>
    <xf numFmtId="0" fontId="11" fillId="0" borderId="0" xfId="0" applyFont="1" applyAlignment="1">
      <alignment horizontal="right"/>
    </xf>
    <xf numFmtId="0" fontId="38" fillId="0" borderId="0" xfId="0" applyFont="1" applyBorder="1" applyAlignment="1">
      <alignment horizontal="right"/>
    </xf>
    <xf numFmtId="0" fontId="19" fillId="0" borderId="0" xfId="0" applyFont="1"/>
    <xf numFmtId="0" fontId="27" fillId="0" borderId="0" xfId="0" applyFont="1" applyAlignment="1">
      <alignment horizontal="center" vertical="center" wrapText="1"/>
    </xf>
    <xf numFmtId="0" fontId="27" fillId="0" borderId="0" xfId="0" applyFont="1" applyAlignment="1">
      <alignment vertical="center" wrapText="1"/>
    </xf>
    <xf numFmtId="0" fontId="11" fillId="0" borderId="0" xfId="0" applyFont="1" applyFill="1" applyBorder="1" applyAlignment="1">
      <alignment horizontal="left" vertical="center" wrapText="1"/>
    </xf>
    <xf numFmtId="0" fontId="0" fillId="0" borderId="0" xfId="0" applyBorder="1" applyAlignment="1"/>
    <xf numFmtId="0" fontId="11" fillId="0" borderId="0" xfId="0" applyFont="1" applyFill="1" applyBorder="1" applyAlignment="1">
      <alignment horizontal="left" wrapText="1"/>
    </xf>
    <xf numFmtId="0" fontId="52" fillId="0" borderId="4" xfId="0" applyFont="1" applyFill="1" applyBorder="1" applyAlignment="1">
      <alignment horizontal="left"/>
    </xf>
    <xf numFmtId="0" fontId="23" fillId="0" borderId="4" xfId="0" applyFont="1" applyFill="1" applyBorder="1" applyAlignment="1">
      <alignment horizontal="left"/>
    </xf>
    <xf numFmtId="0" fontId="26" fillId="0" borderId="5" xfId="0" applyFont="1" applyBorder="1"/>
    <xf numFmtId="0" fontId="22" fillId="0" borderId="0" xfId="0" applyFont="1" applyAlignment="1"/>
    <xf numFmtId="0" fontId="22" fillId="0" borderId="0" xfId="0" applyFont="1" applyBorder="1" applyAlignment="1">
      <alignment horizontal="right"/>
    </xf>
    <xf numFmtId="0" fontId="0" fillId="6" borderId="0" xfId="0" applyFill="1"/>
    <xf numFmtId="0" fontId="42" fillId="0" borderId="0" xfId="0" applyFont="1" applyAlignment="1">
      <alignment horizontal="right" vertical="center" indent="2"/>
    </xf>
    <xf numFmtId="0" fontId="27" fillId="0" borderId="0" xfId="0" applyFont="1" applyBorder="1" applyAlignment="1">
      <alignment horizontal="center" vertical="center" wrapText="1"/>
    </xf>
    <xf numFmtId="0" fontId="60" fillId="0" borderId="0" xfId="0" applyFont="1"/>
    <xf numFmtId="0" fontId="61" fillId="0" borderId="0" xfId="0" applyFont="1" applyBorder="1" applyAlignment="1">
      <alignment vertical="center" wrapText="1"/>
    </xf>
    <xf numFmtId="0" fontId="60" fillId="0" borderId="0" xfId="0" applyFont="1" applyBorder="1" applyAlignment="1"/>
    <xf numFmtId="0" fontId="11" fillId="0" borderId="0" xfId="0" applyFont="1" applyBorder="1" applyAlignment="1">
      <alignment horizontal="right"/>
    </xf>
    <xf numFmtId="164" fontId="27" fillId="0" borderId="0" xfId="0" applyNumberFormat="1" applyFont="1" applyBorder="1" applyAlignment="1">
      <alignment vertical="center" wrapText="1"/>
    </xf>
    <xf numFmtId="0" fontId="0" fillId="6" borderId="0" xfId="0" applyFill="1" applyBorder="1"/>
    <xf numFmtId="0" fontId="16" fillId="0" borderId="0" xfId="0" applyFont="1" applyBorder="1"/>
    <xf numFmtId="0" fontId="24" fillId="0" borderId="5" xfId="0" applyFont="1" applyBorder="1" applyAlignment="1">
      <alignment horizontal="center"/>
    </xf>
    <xf numFmtId="0" fontId="27" fillId="3" borderId="5" xfId="0" applyFont="1" applyFill="1" applyBorder="1" applyAlignment="1">
      <alignment horizontal="center" vertical="center" wrapText="1"/>
    </xf>
    <xf numFmtId="0" fontId="0" fillId="0" borderId="0" xfId="0" applyAlignment="1">
      <alignment horizontal="center"/>
    </xf>
    <xf numFmtId="0" fontId="42" fillId="3" borderId="5" xfId="0" applyFont="1" applyFill="1" applyBorder="1" applyAlignment="1">
      <alignment horizontal="center" vertical="center" wrapText="1"/>
    </xf>
    <xf numFmtId="0" fontId="62" fillId="3" borderId="8" xfId="0" applyFont="1" applyFill="1" applyBorder="1" applyAlignment="1">
      <alignment horizontal="center"/>
    </xf>
    <xf numFmtId="0" fontId="11" fillId="0" borderId="0" xfId="0" applyFont="1" applyFill="1" applyBorder="1" applyAlignment="1">
      <alignment wrapText="1"/>
    </xf>
    <xf numFmtId="0" fontId="21" fillId="0" borderId="5" xfId="0" applyFont="1" applyBorder="1"/>
    <xf numFmtId="0" fontId="21" fillId="0" borderId="5" xfId="0" applyFont="1" applyBorder="1" applyAlignment="1">
      <alignment horizontal="left"/>
    </xf>
    <xf numFmtId="0" fontId="21" fillId="0" borderId="5" xfId="0" applyFont="1" applyBorder="1" applyAlignment="1">
      <alignment horizontal="center"/>
    </xf>
    <xf numFmtId="0" fontId="12" fillId="0" borderId="5" xfId="0" applyFont="1" applyBorder="1" applyAlignment="1">
      <alignment horizontal="center"/>
    </xf>
    <xf numFmtId="0" fontId="21" fillId="0" borderId="5" xfId="0" applyFont="1" applyBorder="1" applyAlignment="1">
      <alignment horizontal="center" wrapText="1"/>
    </xf>
    <xf numFmtId="0" fontId="12" fillId="0" borderId="0" xfId="0" applyFont="1" applyBorder="1" applyAlignment="1">
      <alignment horizontal="center" wrapText="1"/>
    </xf>
    <xf numFmtId="0" fontId="12" fillId="0" borderId="0" xfId="0" applyFont="1" applyBorder="1" applyAlignment="1">
      <alignment horizontal="left"/>
    </xf>
    <xf numFmtId="0" fontId="11" fillId="0" borderId="0" xfId="0" applyFont="1"/>
    <xf numFmtId="0" fontId="27" fillId="3" borderId="14" xfId="0" applyFont="1" applyFill="1" applyBorder="1" applyAlignment="1">
      <alignment horizontal="center"/>
    </xf>
    <xf numFmtId="0" fontId="63" fillId="0" borderId="0" xfId="0" applyFont="1" applyBorder="1" applyAlignment="1">
      <alignment horizontal="center"/>
    </xf>
    <xf numFmtId="0" fontId="27" fillId="3" borderId="14" xfId="0" applyFont="1" applyFill="1" applyBorder="1" applyAlignment="1">
      <alignment horizontal="center" vertical="center"/>
    </xf>
    <xf numFmtId="0" fontId="21" fillId="0" borderId="0" xfId="0" applyFont="1" applyBorder="1" applyAlignment="1">
      <alignment horizontal="left"/>
    </xf>
    <xf numFmtId="0" fontId="27" fillId="3" borderId="5" xfId="0" applyFont="1" applyFill="1" applyBorder="1" applyAlignment="1">
      <alignment horizontal="center"/>
    </xf>
    <xf numFmtId="0" fontId="12" fillId="0" borderId="0" xfId="0" applyFont="1" applyBorder="1"/>
    <xf numFmtId="0" fontId="11" fillId="0" borderId="0" xfId="0" applyFont="1" applyBorder="1" applyAlignment="1">
      <alignment horizontal="center" vertical="center" wrapText="1"/>
    </xf>
    <xf numFmtId="0" fontId="11" fillId="0" borderId="0" xfId="0" applyFont="1" applyBorder="1" applyAlignment="1">
      <alignment horizontal="center" wrapText="1"/>
    </xf>
    <xf numFmtId="0" fontId="21" fillId="0" borderId="0" xfId="0" applyFont="1" applyBorder="1" applyAlignment="1">
      <alignment horizontal="center"/>
    </xf>
    <xf numFmtId="0" fontId="21" fillId="0" borderId="0" xfId="0" applyFont="1" applyBorder="1"/>
    <xf numFmtId="0" fontId="21" fillId="0" borderId="0" xfId="0" applyFont="1" applyBorder="1" applyAlignment="1">
      <alignment horizontal="center" wrapText="1"/>
    </xf>
    <xf numFmtId="0" fontId="12" fillId="0" borderId="4" xfId="0" applyFont="1" applyBorder="1" applyAlignment="1">
      <alignment horizontal="right"/>
    </xf>
    <xf numFmtId="0" fontId="11" fillId="0" borderId="4" xfId="0" applyFont="1" applyBorder="1" applyAlignment="1">
      <alignment horizontal="left"/>
    </xf>
    <xf numFmtId="0" fontId="27" fillId="3" borderId="4" xfId="0" applyFont="1" applyFill="1" applyBorder="1" applyAlignment="1">
      <alignment horizontal="center"/>
    </xf>
    <xf numFmtId="0" fontId="63" fillId="0" borderId="4" xfId="0" applyFont="1" applyBorder="1" applyAlignment="1">
      <alignment horizontal="center"/>
    </xf>
    <xf numFmtId="0" fontId="27" fillId="3" borderId="4" xfId="0" applyFont="1" applyFill="1" applyBorder="1" applyAlignment="1">
      <alignment horizontal="center" wrapText="1"/>
    </xf>
    <xf numFmtId="0" fontId="63" fillId="0" borderId="4" xfId="0" applyFont="1" applyBorder="1" applyAlignment="1">
      <alignment horizontal="center" wrapText="1"/>
    </xf>
    <xf numFmtId="0" fontId="12" fillId="0" borderId="0" xfId="0" applyFont="1" applyBorder="1" applyAlignment="1">
      <alignment horizontal="right"/>
    </xf>
    <xf numFmtId="0" fontId="27" fillId="0" borderId="0" xfId="0" applyFont="1" applyBorder="1" applyAlignment="1">
      <alignment horizontal="right"/>
    </xf>
    <xf numFmtId="0" fontId="63" fillId="0" borderId="12" xfId="0" applyFont="1" applyBorder="1" applyAlignment="1">
      <alignment horizontal="center" wrapText="1"/>
    </xf>
    <xf numFmtId="0" fontId="27" fillId="0" borderId="0" xfId="0" applyFont="1" applyBorder="1" applyAlignment="1">
      <alignment horizontal="right" wrapText="1"/>
    </xf>
    <xf numFmtId="0" fontId="11" fillId="0" borderId="0" xfId="0" applyFont="1" applyBorder="1" applyAlignment="1">
      <alignment horizontal="left"/>
    </xf>
    <xf numFmtId="0" fontId="27" fillId="3" borderId="6" xfId="0" applyFont="1" applyFill="1" applyBorder="1" applyAlignment="1">
      <alignment horizontal="center"/>
    </xf>
    <xf numFmtId="0" fontId="35" fillId="3" borderId="13" xfId="0" applyFont="1" applyFill="1" applyBorder="1" applyAlignment="1">
      <alignment horizontal="center"/>
    </xf>
    <xf numFmtId="0" fontId="64" fillId="0" borderId="0" xfId="0" applyFont="1" applyBorder="1" applyAlignment="1"/>
    <xf numFmtId="0" fontId="66" fillId="0" borderId="0" xfId="0" applyFont="1" applyAlignment="1">
      <alignment horizontal="left" vertical="center"/>
    </xf>
    <xf numFmtId="0" fontId="67" fillId="0" borderId="0" xfId="0" applyFont="1"/>
    <xf numFmtId="0" fontId="9" fillId="0" borderId="0" xfId="0" applyFont="1"/>
    <xf numFmtId="0" fontId="0" fillId="0" borderId="0" xfId="0" applyAlignment="1">
      <alignment vertical="center" wrapText="1"/>
    </xf>
    <xf numFmtId="0" fontId="11" fillId="0" borderId="0" xfId="0" applyFont="1" applyAlignment="1">
      <alignment vertical="center" wrapText="1"/>
    </xf>
    <xf numFmtId="0" fontId="70" fillId="0" borderId="0" xfId="0" applyFont="1" applyAlignment="1">
      <alignment vertical="top"/>
    </xf>
    <xf numFmtId="0" fontId="71" fillId="0" borderId="0" xfId="0" applyFont="1" applyAlignment="1">
      <alignment horizontal="left" vertical="top"/>
    </xf>
    <xf numFmtId="0" fontId="27" fillId="3" borderId="5" xfId="0" applyFont="1" applyFill="1" applyBorder="1" applyAlignment="1">
      <alignment horizontal="center" vertical="center"/>
    </xf>
    <xf numFmtId="0" fontId="27" fillId="3" borderId="2" xfId="0" applyFont="1" applyFill="1" applyBorder="1" applyAlignment="1">
      <alignment horizontal="center"/>
    </xf>
    <xf numFmtId="0" fontId="27" fillId="0" borderId="16" xfId="0" applyFont="1" applyBorder="1" applyAlignment="1">
      <alignment horizontal="center" vertical="center" wrapText="1"/>
    </xf>
    <xf numFmtId="0" fontId="11" fillId="0" borderId="5" xfId="0" applyFont="1" applyBorder="1" applyAlignment="1">
      <alignment horizontal="center"/>
    </xf>
    <xf numFmtId="0" fontId="26" fillId="0" borderId="5" xfId="0" applyFont="1" applyBorder="1" applyAlignment="1">
      <alignment horizontal="center"/>
    </xf>
    <xf numFmtId="0" fontId="26" fillId="0" borderId="0" xfId="0" applyFont="1"/>
    <xf numFmtId="0" fontId="26" fillId="0" borderId="0" xfId="0" applyFont="1" applyAlignment="1">
      <alignment wrapText="1"/>
    </xf>
    <xf numFmtId="0" fontId="24" fillId="0" borderId="0" xfId="0" applyFont="1" applyAlignment="1"/>
    <xf numFmtId="0" fontId="26" fillId="0" borderId="0" xfId="0" applyFont="1" applyAlignment="1"/>
    <xf numFmtId="0" fontId="26" fillId="0" borderId="5" xfId="0" applyFont="1" applyBorder="1" applyAlignment="1"/>
    <xf numFmtId="0" fontId="73" fillId="0" borderId="0" xfId="0" applyFont="1"/>
    <xf numFmtId="0" fontId="24" fillId="0" borderId="0" xfId="0" applyFont="1" applyAlignment="1">
      <alignment horizontal="center"/>
    </xf>
    <xf numFmtId="0" fontId="24" fillId="0" borderId="0" xfId="0" applyFont="1" applyBorder="1" applyAlignment="1">
      <alignment horizontal="center"/>
    </xf>
    <xf numFmtId="0" fontId="11" fillId="0" borderId="0" xfId="0" applyFont="1" applyAlignment="1">
      <alignment horizontal="left"/>
    </xf>
    <xf numFmtId="0" fontId="11" fillId="0" borderId="0" xfId="0" applyFont="1" applyAlignment="1">
      <alignment horizontal="left"/>
    </xf>
    <xf numFmtId="0" fontId="24" fillId="0" borderId="0" xfId="0" applyFont="1" applyBorder="1" applyAlignment="1">
      <alignment horizontal="center"/>
    </xf>
    <xf numFmtId="0" fontId="24" fillId="0" borderId="0" xfId="0" applyFont="1" applyAlignment="1">
      <alignment horizontal="left"/>
    </xf>
    <xf numFmtId="0" fontId="26" fillId="0" borderId="0" xfId="0" applyFont="1" applyAlignment="1">
      <alignment horizontal="left" wrapText="1"/>
    </xf>
    <xf numFmtId="0" fontId="26" fillId="0" borderId="0" xfId="0" applyFont="1" applyAlignment="1">
      <alignment horizontal="left" indent="2"/>
    </xf>
    <xf numFmtId="0" fontId="22" fillId="6" borderId="0" xfId="0" applyFont="1" applyFill="1"/>
    <xf numFmtId="0" fontId="0" fillId="6" borderId="0" xfId="0" applyFill="1" applyAlignment="1">
      <alignment horizontal="center"/>
    </xf>
    <xf numFmtId="0" fontId="0" fillId="6" borderId="0" xfId="0" applyFill="1" applyBorder="1" applyAlignment="1">
      <alignment horizontal="center"/>
    </xf>
    <xf numFmtId="0" fontId="27" fillId="5" borderId="2"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wrapText="1"/>
    </xf>
    <xf numFmtId="0" fontId="27" fillId="0" borderId="5" xfId="0" applyFont="1" applyBorder="1" applyAlignment="1">
      <alignment horizontal="center" wrapText="1"/>
    </xf>
    <xf numFmtId="0" fontId="27" fillId="0" borderId="2" xfId="0" applyFont="1" applyBorder="1" applyAlignment="1">
      <alignment horizontal="center" wrapText="1"/>
    </xf>
    <xf numFmtId="0" fontId="27" fillId="5" borderId="2" xfId="0" applyFont="1" applyFill="1" applyBorder="1" applyAlignment="1">
      <alignment horizontal="center" wrapText="1"/>
    </xf>
    <xf numFmtId="0" fontId="73" fillId="0" borderId="0" xfId="0" applyFont="1" applyAlignment="1">
      <alignment horizontal="center"/>
    </xf>
    <xf numFmtId="0" fontId="27" fillId="0" borderId="0" xfId="0" applyFont="1" applyBorder="1" applyAlignment="1">
      <alignment horizontal="center" wrapText="1"/>
    </xf>
    <xf numFmtId="0" fontId="35" fillId="0" borderId="0" xfId="0" applyFont="1" applyBorder="1" applyAlignment="1">
      <alignment horizontal="center" vertical="center" wrapText="1"/>
    </xf>
    <xf numFmtId="0" fontId="35" fillId="0" borderId="0" xfId="0" applyFont="1" applyBorder="1" applyAlignment="1">
      <alignment vertical="center" wrapText="1"/>
    </xf>
    <xf numFmtId="0" fontId="35" fillId="0" borderId="0" xfId="0" applyFont="1" applyBorder="1" applyAlignment="1">
      <alignment horizontal="center" wrapText="1"/>
    </xf>
    <xf numFmtId="0" fontId="27" fillId="4" borderId="0" xfId="0" applyFont="1" applyFill="1" applyBorder="1" applyAlignment="1">
      <alignment horizontal="center" vertical="center" wrapText="1"/>
    </xf>
    <xf numFmtId="0" fontId="27" fillId="4" borderId="0" xfId="0" applyFont="1" applyFill="1" applyAlignment="1">
      <alignment horizontal="center" wrapText="1"/>
    </xf>
    <xf numFmtId="0" fontId="27" fillId="0" borderId="0" xfId="0" applyFont="1" applyAlignment="1">
      <alignment horizontal="center" wrapText="1"/>
    </xf>
    <xf numFmtId="0" fontId="27" fillId="4" borderId="0" xfId="0" applyFont="1" applyFill="1" applyBorder="1" applyAlignment="1">
      <alignment horizontal="left" vertical="center" wrapText="1" indent="2"/>
    </xf>
    <xf numFmtId="0" fontId="80" fillId="0" borderId="0" xfId="0" applyFont="1" applyBorder="1" applyAlignment="1">
      <alignment horizontal="center" vertical="center" wrapText="1"/>
    </xf>
    <xf numFmtId="0" fontId="80" fillId="0" borderId="0" xfId="0" applyFont="1" applyBorder="1" applyAlignment="1">
      <alignment vertical="center" wrapText="1"/>
    </xf>
    <xf numFmtId="0" fontId="80" fillId="0" borderId="0" xfId="0" applyFont="1" applyBorder="1" applyAlignment="1">
      <alignment horizontal="center" wrapText="1"/>
    </xf>
    <xf numFmtId="0" fontId="27" fillId="4" borderId="0" xfId="0" applyFont="1" applyFill="1" applyBorder="1" applyAlignment="1">
      <alignment vertical="center" wrapText="1"/>
    </xf>
    <xf numFmtId="0" fontId="73" fillId="0" borderId="5" xfId="0" applyFont="1" applyBorder="1" applyAlignment="1">
      <alignment horizontal="center"/>
    </xf>
    <xf numFmtId="0" fontId="73" fillId="0" borderId="0" xfId="0" applyFont="1" applyBorder="1"/>
    <xf numFmtId="0" fontId="73" fillId="0" borderId="2" xfId="0" applyFont="1" applyBorder="1" applyAlignment="1">
      <alignment horizontal="center"/>
    </xf>
    <xf numFmtId="0" fontId="27" fillId="5" borderId="0" xfId="0" applyFont="1" applyFill="1" applyBorder="1" applyAlignment="1">
      <alignment horizontal="left" vertical="center" wrapText="1" indent="2"/>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0" fontId="35" fillId="0" borderId="1" xfId="0" applyFont="1" applyBorder="1" applyAlignment="1">
      <alignment horizontal="center" wrapText="1"/>
    </xf>
    <xf numFmtId="0" fontId="73" fillId="0" borderId="0" xfId="0" applyFont="1" applyBorder="1" applyAlignment="1">
      <alignment horizontal="center"/>
    </xf>
    <xf numFmtId="0" fontId="27" fillId="5"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11" fillId="0" borderId="5" xfId="0" applyFont="1" applyFill="1" applyBorder="1" applyAlignment="1">
      <alignment horizontal="left" wrapText="1" indent="1"/>
    </xf>
    <xf numFmtId="0" fontId="11" fillId="0" borderId="5" xfId="0" applyFont="1" applyFill="1" applyBorder="1" applyAlignment="1">
      <alignment horizontal="left" vertical="center" wrapText="1" indent="1"/>
    </xf>
    <xf numFmtId="0" fontId="11" fillId="0" borderId="21" xfId="0" applyFont="1" applyFill="1" applyBorder="1" applyAlignment="1">
      <alignment horizontal="left" vertical="center" wrapText="1" indent="1"/>
    </xf>
    <xf numFmtId="0" fontId="26" fillId="0" borderId="19" xfId="0" applyFont="1" applyBorder="1" applyAlignment="1">
      <alignment horizontal="left" vertical="center" indent="2"/>
    </xf>
    <xf numFmtId="0" fontId="22" fillId="3" borderId="8" xfId="0" applyFont="1" applyFill="1" applyBorder="1"/>
    <xf numFmtId="0" fontId="19" fillId="3" borderId="8" xfId="0" applyFont="1" applyFill="1" applyBorder="1" applyAlignment="1">
      <alignment horizontal="right"/>
    </xf>
    <xf numFmtId="0" fontId="24" fillId="3" borderId="1" xfId="0" applyFont="1" applyFill="1" applyBorder="1" applyAlignment="1">
      <alignment horizontal="right" vertical="center"/>
    </xf>
    <xf numFmtId="0" fontId="11" fillId="0" borderId="0" xfId="0" applyFont="1" applyBorder="1" applyAlignment="1">
      <alignment horizontal="center"/>
    </xf>
    <xf numFmtId="0" fontId="26" fillId="0" borderId="0" xfId="0" applyFont="1" applyAlignment="1">
      <alignment horizontal="left" vertical="top"/>
    </xf>
    <xf numFmtId="0" fontId="11" fillId="0" borderId="0" xfId="0" applyFont="1" applyBorder="1" applyAlignment="1">
      <alignment horizontal="center"/>
    </xf>
    <xf numFmtId="1" fontId="11" fillId="0" borderId="2" xfId="0" applyNumberFormat="1" applyFont="1" applyBorder="1" applyAlignment="1">
      <alignment horizontal="center"/>
    </xf>
    <xf numFmtId="0" fontId="82" fillId="0" borderId="0" xfId="0" applyFont="1"/>
    <xf numFmtId="0" fontId="83" fillId="0" borderId="0" xfId="0" applyFont="1"/>
    <xf numFmtId="0" fontId="20" fillId="0" borderId="0" xfId="0" applyFont="1"/>
    <xf numFmtId="0" fontId="83" fillId="0" borderId="0" xfId="0" applyFont="1" applyAlignment="1">
      <alignment horizontal="center"/>
    </xf>
    <xf numFmtId="0" fontId="22" fillId="0" borderId="4" xfId="0" applyFont="1" applyBorder="1"/>
    <xf numFmtId="0" fontId="9" fillId="0" borderId="20" xfId="0" applyFont="1" applyBorder="1" applyAlignment="1">
      <alignment horizontal="right"/>
    </xf>
    <xf numFmtId="0" fontId="9" fillId="0" borderId="0" xfId="0" applyFont="1" applyBorder="1" applyAlignment="1">
      <alignment horizontal="right"/>
    </xf>
    <xf numFmtId="0" fontId="22" fillId="0" borderId="0" xfId="0" applyFont="1" applyBorder="1" applyAlignment="1"/>
    <xf numFmtId="1" fontId="11" fillId="0" borderId="0" xfId="0" applyNumberFormat="1" applyFont="1" applyBorder="1" applyAlignment="1">
      <alignment horizontal="center"/>
    </xf>
    <xf numFmtId="0" fontId="76" fillId="0" borderId="0" xfId="1" applyFont="1" applyAlignment="1">
      <alignment horizontal="left" indent="2"/>
    </xf>
    <xf numFmtId="0" fontId="24" fillId="0" borderId="0" xfId="0" applyFont="1" applyAlignment="1">
      <alignment horizontal="left" indent="2"/>
    </xf>
    <xf numFmtId="0" fontId="22" fillId="3" borderId="9" xfId="0" applyFont="1" applyFill="1" applyBorder="1"/>
    <xf numFmtId="0" fontId="22" fillId="3" borderId="23" xfId="0" applyFont="1" applyFill="1" applyBorder="1"/>
    <xf numFmtId="0" fontId="22" fillId="3" borderId="11" xfId="0" applyFont="1" applyFill="1" applyBorder="1"/>
    <xf numFmtId="0" fontId="24" fillId="0" borderId="0" xfId="0" applyFont="1" applyAlignment="1">
      <alignment horizontal="right"/>
    </xf>
    <xf numFmtId="0" fontId="26" fillId="0" borderId="0" xfId="0" applyFont="1" applyAlignment="1">
      <alignment horizontal="right"/>
    </xf>
    <xf numFmtId="0" fontId="24" fillId="0" borderId="0" xfId="0" applyFont="1" applyAlignment="1">
      <alignment horizontal="right" vertical="center" wrapText="1"/>
    </xf>
    <xf numFmtId="0" fontId="24" fillId="0" borderId="2" xfId="0" applyFont="1" applyBorder="1" applyAlignment="1">
      <alignment horizontal="center"/>
    </xf>
    <xf numFmtId="165" fontId="24" fillId="0" borderId="5" xfId="0" applyNumberFormat="1" applyFont="1" applyBorder="1" applyAlignment="1">
      <alignment horizontal="center"/>
    </xf>
    <xf numFmtId="0" fontId="43" fillId="0" borderId="5" xfId="0" applyFont="1" applyBorder="1" applyAlignment="1">
      <alignment horizontal="left" indent="1"/>
    </xf>
    <xf numFmtId="1" fontId="26" fillId="0" borderId="5" xfId="0" applyNumberFormat="1" applyFont="1" applyBorder="1" applyAlignment="1">
      <alignment horizontal="center"/>
    </xf>
    <xf numFmtId="0" fontId="24" fillId="3" borderId="0" xfId="0" applyFont="1" applyFill="1" applyBorder="1" applyAlignment="1">
      <alignment horizontal="right" vertical="center" wrapText="1"/>
    </xf>
    <xf numFmtId="0" fontId="26" fillId="0" borderId="0" xfId="0" applyFont="1" applyBorder="1" applyAlignment="1">
      <alignment horizontal="center"/>
    </xf>
    <xf numFmtId="0" fontId="43" fillId="0" borderId="0" xfId="0" applyFont="1" applyBorder="1" applyAlignment="1">
      <alignment horizontal="left" indent="1"/>
    </xf>
    <xf numFmtId="0" fontId="22" fillId="0" borderId="0" xfId="0" applyFont="1" applyBorder="1" applyAlignment="1">
      <alignment horizontal="left"/>
    </xf>
    <xf numFmtId="0" fontId="43" fillId="0" borderId="0" xfId="0" quotePrefix="1" applyFont="1" applyBorder="1" applyAlignment="1">
      <alignment horizontal="center"/>
    </xf>
    <xf numFmtId="0" fontId="24" fillId="0" borderId="0" xfId="0" applyFont="1" applyAlignment="1">
      <alignment horizontal="left" wrapText="1"/>
    </xf>
    <xf numFmtId="0" fontId="26" fillId="0" borderId="0" xfId="0" applyFont="1" applyBorder="1" applyAlignment="1"/>
    <xf numFmtId="1" fontId="26" fillId="0" borderId="0" xfId="0" applyNumberFormat="1" applyFont="1" applyBorder="1" applyAlignment="1">
      <alignment horizontal="center"/>
    </xf>
    <xf numFmtId="0" fontId="26" fillId="0" borderId="2" xfId="0" applyFont="1" applyBorder="1" applyAlignment="1">
      <alignment horizontal="center"/>
    </xf>
    <xf numFmtId="1" fontId="26" fillId="0" borderId="2" xfId="0" applyNumberFormat="1" applyFont="1" applyBorder="1" applyAlignment="1">
      <alignment horizontal="center"/>
    </xf>
    <xf numFmtId="0" fontId="24" fillId="0" borderId="0" xfId="0" applyFont="1" applyAlignment="1">
      <alignment horizontal="right" wrapText="1"/>
    </xf>
    <xf numFmtId="0" fontId="77" fillId="0" borderId="0" xfId="1" applyFont="1" applyAlignment="1">
      <alignment horizontal="left" indent="2"/>
    </xf>
    <xf numFmtId="0" fontId="11" fillId="0" borderId="0" xfId="0" applyFont="1" applyBorder="1"/>
    <xf numFmtId="0" fontId="28" fillId="0" borderId="0" xfId="0" applyFont="1" applyAlignment="1">
      <alignment horizontal="center" vertical="center" wrapText="1"/>
    </xf>
    <xf numFmtId="0" fontId="28" fillId="0" borderId="0" xfId="0" applyFont="1" applyAlignment="1">
      <alignment vertical="center" wrapText="1"/>
    </xf>
    <xf numFmtId="0" fontId="24" fillId="3" borderId="0" xfId="0" applyFont="1" applyFill="1" applyBorder="1" applyAlignment="1">
      <alignment horizontal="right" vertical="center"/>
    </xf>
    <xf numFmtId="0" fontId="27" fillId="4" borderId="0" xfId="0" applyFont="1" applyFill="1" applyAlignment="1">
      <alignment horizontal="center" vertical="center"/>
    </xf>
    <xf numFmtId="0" fontId="22" fillId="0" borderId="0" xfId="0" applyFont="1" applyAlignment="1">
      <alignment vertical="center"/>
    </xf>
    <xf numFmtId="0" fontId="22" fillId="0" borderId="0" xfId="0" applyFont="1" applyAlignment="1">
      <alignment horizontal="left" vertical="center" indent="1"/>
    </xf>
    <xf numFmtId="167" fontId="23" fillId="3" borderId="0" xfId="0" applyNumberFormat="1" applyFont="1" applyFill="1" applyBorder="1" applyAlignment="1">
      <alignment horizontal="right" indent="2"/>
    </xf>
    <xf numFmtId="0" fontId="23" fillId="3" borderId="0" xfId="0" applyFont="1" applyFill="1" applyBorder="1" applyAlignment="1">
      <alignment horizontal="right" vertical="center" indent="2"/>
    </xf>
    <xf numFmtId="1" fontId="23" fillId="3" borderId="1" xfId="0" applyNumberFormat="1" applyFont="1" applyFill="1" applyBorder="1" applyAlignment="1">
      <alignment horizontal="left" vertical="center" indent="5"/>
    </xf>
    <xf numFmtId="0" fontId="24" fillId="0" borderId="5" xfId="0" applyFont="1" applyBorder="1"/>
    <xf numFmtId="2" fontId="24" fillId="0" borderId="5" xfId="0" applyNumberFormat="1" applyFont="1" applyBorder="1" applyAlignment="1">
      <alignment horizontal="center"/>
    </xf>
    <xf numFmtId="168" fontId="11" fillId="0" borderId="0" xfId="0" applyNumberFormat="1" applyFont="1" applyBorder="1"/>
    <xf numFmtId="0" fontId="75" fillId="0" borderId="0" xfId="0" applyFont="1" applyBorder="1" applyAlignment="1"/>
    <xf numFmtId="0" fontId="26" fillId="0" borderId="0" xfId="0" applyFont="1" applyBorder="1" applyAlignment="1">
      <alignment wrapText="1"/>
    </xf>
    <xf numFmtId="0" fontId="26" fillId="0" borderId="1" xfId="0" applyFont="1" applyBorder="1" applyAlignment="1">
      <alignment horizontal="left" vertical="top"/>
    </xf>
    <xf numFmtId="0" fontId="24" fillId="0" borderId="1" xfId="0" applyFont="1" applyBorder="1"/>
    <xf numFmtId="0" fontId="22" fillId="0" borderId="1" xfId="0" applyFont="1" applyBorder="1"/>
    <xf numFmtId="0" fontId="11" fillId="0" borderId="1" xfId="0" applyFont="1" applyBorder="1"/>
    <xf numFmtId="0" fontId="26" fillId="0" borderId="0" xfId="0" applyFont="1" applyAlignment="1">
      <alignment horizontal="left"/>
    </xf>
    <xf numFmtId="0" fontId="11" fillId="0" borderId="1" xfId="0" applyFont="1" applyFill="1" applyBorder="1" applyAlignment="1">
      <alignment horizontal="left"/>
    </xf>
    <xf numFmtId="0" fontId="45" fillId="0" borderId="0" xfId="0" applyFont="1" applyAlignment="1">
      <alignment horizontal="left" indent="1"/>
    </xf>
    <xf numFmtId="0" fontId="22" fillId="6" borderId="0" xfId="0" applyFont="1" applyFill="1" applyAlignment="1">
      <alignment vertical="center"/>
    </xf>
    <xf numFmtId="0" fontId="23" fillId="6" borderId="0" xfId="0" applyFont="1" applyFill="1" applyAlignment="1">
      <alignment vertical="center"/>
    </xf>
    <xf numFmtId="0" fontId="22" fillId="6" borderId="0" xfId="0" applyFont="1" applyFill="1" applyBorder="1" applyAlignment="1">
      <alignment vertical="center"/>
    </xf>
    <xf numFmtId="0" fontId="55" fillId="0" borderId="0" xfId="0" applyFont="1" applyFill="1" applyAlignment="1">
      <alignment vertical="center" wrapText="1"/>
    </xf>
    <xf numFmtId="0" fontId="45" fillId="0" borderId="0" xfId="0" applyFont="1" applyFill="1" applyAlignment="1">
      <alignment vertical="center" wrapText="1"/>
    </xf>
    <xf numFmtId="0" fontId="46" fillId="0" borderId="0" xfId="0" applyFont="1" applyFill="1" applyAlignment="1">
      <alignment vertical="center" wrapText="1"/>
    </xf>
    <xf numFmtId="0" fontId="45" fillId="0" borderId="5"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27" fillId="0" borderId="0" xfId="0" applyFont="1" applyFill="1" applyAlignment="1">
      <alignment vertical="center" wrapText="1"/>
    </xf>
    <xf numFmtId="0" fontId="54" fillId="0" borderId="2" xfId="0" applyFont="1" applyFill="1" applyBorder="1" applyAlignment="1">
      <alignment horizontal="center" vertical="center" wrapText="1"/>
    </xf>
    <xf numFmtId="0" fontId="54" fillId="0" borderId="0" xfId="0" applyFont="1" applyFill="1" applyAlignment="1">
      <alignment vertical="center" wrapText="1"/>
    </xf>
    <xf numFmtId="0" fontId="53" fillId="6" borderId="0" xfId="0" applyFont="1" applyFill="1" applyBorder="1" applyAlignment="1">
      <alignment vertical="center" wrapText="1"/>
    </xf>
    <xf numFmtId="0" fontId="11" fillId="6" borderId="0" xfId="0" applyFont="1" applyFill="1" applyBorder="1"/>
    <xf numFmtId="0" fontId="23" fillId="6" borderId="0" xfId="0" applyFont="1" applyFill="1" applyBorder="1"/>
    <xf numFmtId="0" fontId="23" fillId="6" borderId="0" xfId="0" applyFont="1" applyFill="1" applyBorder="1" applyAlignment="1">
      <alignment horizontal="center"/>
    </xf>
    <xf numFmtId="0" fontId="11" fillId="0" borderId="0" xfId="0" applyFont="1" applyAlignment="1">
      <alignment horizontal="left" indent="1"/>
    </xf>
    <xf numFmtId="0" fontId="27" fillId="3" borderId="5" xfId="0" applyFont="1" applyFill="1" applyBorder="1" applyAlignment="1">
      <alignment horizontal="center" vertical="center" wrapText="1"/>
    </xf>
    <xf numFmtId="0" fontId="41" fillId="0" borderId="0" xfId="0" applyFont="1" applyAlignment="1">
      <alignment vertical="center" wrapText="1"/>
    </xf>
    <xf numFmtId="0" fontId="27" fillId="0" borderId="0" xfId="0" applyFont="1" applyAlignment="1">
      <alignment vertical="center" wrapText="1"/>
    </xf>
    <xf numFmtId="0" fontId="27" fillId="0" borderId="0" xfId="0" applyFont="1" applyAlignment="1">
      <alignment horizontal="left" vertical="center" wrapText="1" indent="1"/>
    </xf>
    <xf numFmtId="0" fontId="37" fillId="0" borderId="0" xfId="0" applyFont="1" applyAlignment="1">
      <alignment vertical="center" wrapText="1"/>
    </xf>
    <xf numFmtId="0" fontId="27" fillId="4" borderId="0" xfId="0" applyFont="1" applyFill="1" applyAlignment="1">
      <alignment vertical="center" wrapText="1"/>
    </xf>
    <xf numFmtId="0" fontId="27" fillId="4" borderId="0" xfId="0" applyFont="1" applyFill="1" applyAlignment="1">
      <alignment horizontal="center" vertical="center" wrapText="1"/>
    </xf>
    <xf numFmtId="0" fontId="11" fillId="0" borderId="0" xfId="0" applyFont="1" applyFill="1" applyBorder="1" applyAlignment="1">
      <alignment horizontal="left" wrapText="1"/>
    </xf>
    <xf numFmtId="0" fontId="11" fillId="0" borderId="0" xfId="0" applyFont="1" applyAlignment="1">
      <alignment horizontal="right"/>
    </xf>
    <xf numFmtId="0" fontId="24" fillId="0" borderId="0" xfId="0" applyFont="1" applyAlignment="1">
      <alignment horizontal="right"/>
    </xf>
    <xf numFmtId="0" fontId="83" fillId="0" borderId="0" xfId="0" applyFont="1" applyAlignment="1"/>
    <xf numFmtId="0" fontId="11" fillId="0" borderId="0" xfId="0" applyFont="1" applyAlignment="1"/>
    <xf numFmtId="0" fontId="24" fillId="0" borderId="1" xfId="0" applyFont="1" applyBorder="1" applyAlignment="1"/>
    <xf numFmtId="0" fontId="11" fillId="0" borderId="1" xfId="0" applyFont="1" applyBorder="1" applyAlignment="1"/>
    <xf numFmtId="0" fontId="82" fillId="0" borderId="0" xfId="0" applyFont="1" applyAlignment="1"/>
    <xf numFmtId="0" fontId="22" fillId="0" borderId="1" xfId="0" applyFont="1" applyBorder="1" applyAlignment="1"/>
    <xf numFmtId="0" fontId="27" fillId="0" borderId="2" xfId="0" applyNumberFormat="1" applyFont="1" applyBorder="1" applyAlignment="1">
      <alignment horizontal="left"/>
    </xf>
    <xf numFmtId="0" fontId="29" fillId="0" borderId="0" xfId="0" applyFont="1" applyAlignment="1">
      <alignment horizontal="left" vertical="center" indent="1"/>
    </xf>
    <xf numFmtId="0" fontId="27" fillId="0" borderId="0" xfId="0" applyFont="1" applyAlignment="1">
      <alignment horizontal="left" vertical="center" indent="2"/>
    </xf>
    <xf numFmtId="0" fontId="27" fillId="0" borderId="0" xfId="0" applyFont="1" applyAlignment="1">
      <alignment horizontal="left" vertical="center" indent="11"/>
    </xf>
    <xf numFmtId="0" fontId="27" fillId="0" borderId="0" xfId="0" applyFont="1" applyAlignment="1">
      <alignment horizontal="left" vertical="center" indent="4"/>
    </xf>
    <xf numFmtId="0" fontId="29" fillId="0" borderId="0" xfId="0" applyFont="1" applyAlignment="1">
      <alignment horizontal="left" vertical="center" indent="6"/>
    </xf>
    <xf numFmtId="0" fontId="27" fillId="0" borderId="0" xfId="0" applyFont="1" applyAlignment="1">
      <alignment horizontal="left" vertical="center" indent="16"/>
    </xf>
    <xf numFmtId="0" fontId="81" fillId="0" borderId="0" xfId="0" applyFont="1" applyAlignment="1"/>
    <xf numFmtId="0" fontId="27" fillId="0" borderId="0" xfId="0" applyFont="1" applyAlignment="1">
      <alignment horizontal="left" vertical="center" indent="8"/>
    </xf>
    <xf numFmtId="0" fontId="27" fillId="0" borderId="0" xfId="0" applyFont="1" applyAlignment="1">
      <alignment horizontal="left" vertical="center" indent="1"/>
    </xf>
    <xf numFmtId="0" fontId="27" fillId="0" borderId="0" xfId="0" applyFont="1" applyAlignment="1">
      <alignment horizontal="left" vertical="center" indent="9"/>
    </xf>
    <xf numFmtId="0" fontId="27" fillId="0" borderId="2" xfId="0" applyFont="1" applyBorder="1" applyAlignment="1">
      <alignment horizontal="left" vertical="center" indent="2"/>
    </xf>
    <xf numFmtId="0" fontId="37" fillId="0" borderId="0" xfId="0" applyFont="1" applyAlignment="1">
      <alignment horizontal="left" vertical="center" indent="2"/>
    </xf>
    <xf numFmtId="0" fontId="27" fillId="0" borderId="0" xfId="0" applyFont="1" applyAlignment="1">
      <alignment horizontal="left" vertical="center" indent="14"/>
    </xf>
    <xf numFmtId="0" fontId="27" fillId="0" borderId="5" xfId="0" applyFont="1" applyBorder="1" applyAlignment="1">
      <alignment horizontal="left" vertical="center" indent="2"/>
    </xf>
    <xf numFmtId="0" fontId="27" fillId="0" borderId="0" xfId="0" applyFont="1" applyBorder="1" applyAlignment="1">
      <alignment horizontal="left" vertical="center" indent="2"/>
    </xf>
    <xf numFmtId="0" fontId="42" fillId="0" borderId="1" xfId="0" applyFont="1" applyBorder="1" applyAlignment="1">
      <alignment vertical="center"/>
    </xf>
    <xf numFmtId="0" fontId="45" fillId="0" borderId="0" xfId="0" applyFont="1" applyFill="1" applyAlignment="1">
      <alignment vertical="center"/>
    </xf>
    <xf numFmtId="0" fontId="0" fillId="0" borderId="0" xfId="0" applyFill="1" applyAlignment="1">
      <alignment vertical="top"/>
    </xf>
    <xf numFmtId="0" fontId="9" fillId="0" borderId="0" xfId="0" applyFont="1" applyFill="1" applyBorder="1" applyAlignment="1">
      <alignment horizontal="left" vertical="top"/>
    </xf>
    <xf numFmtId="0" fontId="24" fillId="0" borderId="0" xfId="0" applyFont="1" applyAlignment="1">
      <alignment vertical="center" wrapText="1"/>
    </xf>
    <xf numFmtId="0" fontId="19" fillId="0" borderId="0" xfId="0" applyFont="1" applyAlignment="1"/>
    <xf numFmtId="0" fontId="26" fillId="0" borderId="0" xfId="0" applyFont="1" applyAlignment="1">
      <alignment horizontal="left" indent="1"/>
    </xf>
    <xf numFmtId="0" fontId="72" fillId="0" borderId="0" xfId="1"/>
    <xf numFmtId="168" fontId="27" fillId="0" borderId="2" xfId="0" applyNumberFormat="1" applyFont="1" applyBorder="1" applyAlignment="1">
      <alignment horizontal="left"/>
    </xf>
    <xf numFmtId="0" fontId="35" fillId="0" borderId="0" xfId="0" applyFont="1" applyAlignment="1">
      <alignment horizontal="right" vertical="center"/>
    </xf>
    <xf numFmtId="168" fontId="27" fillId="0" borderId="5" xfId="0" applyNumberFormat="1" applyFont="1" applyBorder="1" applyAlignment="1">
      <alignment horizontal="left"/>
    </xf>
    <xf numFmtId="0" fontId="54" fillId="0" borderId="5" xfId="0" applyFont="1" applyFill="1" applyBorder="1" applyAlignment="1">
      <alignment horizontal="center" vertical="center" wrapText="1"/>
    </xf>
    <xf numFmtId="0" fontId="58" fillId="0" borderId="0" xfId="0" applyFont="1" applyFill="1" applyAlignment="1">
      <alignment vertical="center" wrapText="1"/>
    </xf>
    <xf numFmtId="0" fontId="59" fillId="0" borderId="0" xfId="0" applyFont="1" applyFill="1" applyAlignment="1">
      <alignment vertical="center" wrapText="1"/>
    </xf>
    <xf numFmtId="0" fontId="55" fillId="0" borderId="0" xfId="0" applyFont="1" applyFill="1" applyAlignment="1">
      <alignment vertical="center"/>
    </xf>
    <xf numFmtId="0" fontId="46" fillId="0" borderId="0" xfId="0" applyFont="1" applyFill="1" applyAlignment="1">
      <alignment vertical="center"/>
    </xf>
    <xf numFmtId="0" fontId="0" fillId="0" borderId="0" xfId="0" applyFill="1" applyAlignment="1">
      <alignment horizontal="center"/>
    </xf>
    <xf numFmtId="0" fontId="0" fillId="0" borderId="0" xfId="0" applyFill="1"/>
    <xf numFmtId="0" fontId="27" fillId="0" borderId="0" xfId="0" applyFont="1" applyFill="1" applyBorder="1" applyAlignment="1">
      <alignment horizontal="left" vertical="center"/>
    </xf>
    <xf numFmtId="0" fontId="87" fillId="0" borderId="0" xfId="0" applyFont="1"/>
    <xf numFmtId="49" fontId="30" fillId="0" borderId="0" xfId="0" applyNumberFormat="1" applyFont="1" applyAlignment="1">
      <alignment horizontal="right"/>
    </xf>
    <xf numFmtId="0" fontId="30" fillId="0" borderId="0" xfId="0" applyFont="1" applyAlignment="1">
      <alignment horizontal="left"/>
    </xf>
    <xf numFmtId="0" fontId="22" fillId="3" borderId="7" xfId="0" applyFont="1" applyFill="1" applyBorder="1" applyAlignment="1">
      <alignment horizontal="left"/>
    </xf>
    <xf numFmtId="49" fontId="27" fillId="0" borderId="5" xfId="0" applyNumberFormat="1" applyFont="1" applyBorder="1" applyAlignment="1">
      <alignment horizontal="left"/>
    </xf>
    <xf numFmtId="0" fontId="19" fillId="0" borderId="0" xfId="0" applyFont="1" applyBorder="1" applyAlignment="1">
      <alignment vertical="center"/>
    </xf>
    <xf numFmtId="0" fontId="68" fillId="0" borderId="0" xfId="0" applyFont="1" applyAlignment="1">
      <alignment horizontal="left" vertical="center" wrapText="1"/>
    </xf>
    <xf numFmtId="0" fontId="11" fillId="0" borderId="0" xfId="0" applyFont="1" applyAlignment="1">
      <alignment horizontal="left" vertical="center" wrapText="1"/>
    </xf>
    <xf numFmtId="0" fontId="26" fillId="0" borderId="0" xfId="0" applyFont="1" applyAlignment="1">
      <alignment horizontal="left" wrapText="1" indent="2"/>
    </xf>
    <xf numFmtId="0" fontId="24" fillId="0" borderId="0" xfId="0" applyFont="1" applyAlignment="1">
      <alignment horizontal="left"/>
    </xf>
    <xf numFmtId="0" fontId="77" fillId="0" borderId="0" xfId="1" applyFont="1" applyAlignment="1">
      <alignment horizontal="left" indent="2"/>
    </xf>
    <xf numFmtId="0" fontId="26" fillId="0" borderId="0" xfId="0" applyFont="1" applyAlignment="1">
      <alignment horizontal="left" indent="2"/>
    </xf>
    <xf numFmtId="0" fontId="24" fillId="0" borderId="0" xfId="0" applyFont="1" applyAlignment="1">
      <alignment horizontal="left" wrapText="1"/>
    </xf>
    <xf numFmtId="0" fontId="77" fillId="0" borderId="0" xfId="1" applyFont="1" applyAlignment="1">
      <alignment horizontal="left"/>
    </xf>
    <xf numFmtId="0" fontId="26" fillId="0" borderId="0" xfId="0" applyFont="1" applyAlignment="1">
      <alignment horizontal="right"/>
    </xf>
    <xf numFmtId="0" fontId="24" fillId="0" borderId="0" xfId="0" applyFont="1" applyBorder="1" applyAlignment="1">
      <alignment horizontal="center"/>
    </xf>
    <xf numFmtId="0" fontId="24" fillId="0" borderId="2" xfId="0" applyFont="1" applyBorder="1" applyAlignment="1">
      <alignment horizontal="center"/>
    </xf>
    <xf numFmtId="0" fontId="22" fillId="0" borderId="5" xfId="0" applyFont="1" applyBorder="1" applyAlignment="1">
      <alignment horizontal="left"/>
    </xf>
    <xf numFmtId="0" fontId="11" fillId="0" borderId="0" xfId="0" applyFont="1" applyAlignment="1">
      <alignment horizontal="left" indent="1"/>
    </xf>
    <xf numFmtId="0" fontId="27" fillId="0" borderId="0" xfId="0" applyFont="1" applyAlignment="1">
      <alignment horizontal="left" indent="1"/>
    </xf>
    <xf numFmtId="0" fontId="43" fillId="0" borderId="2" xfId="0" quotePrefix="1" applyFont="1" applyBorder="1" applyAlignment="1">
      <alignment horizontal="center"/>
    </xf>
    <xf numFmtId="0" fontId="23" fillId="6" borderId="0" xfId="0" applyFont="1" applyFill="1" applyAlignment="1">
      <alignment horizontal="left" vertical="center"/>
    </xf>
    <xf numFmtId="0" fontId="24" fillId="0" borderId="5" xfId="0" applyFont="1" applyBorder="1" applyAlignment="1">
      <alignment horizontal="center"/>
    </xf>
    <xf numFmtId="0" fontId="11" fillId="0" borderId="4" xfId="0" applyFont="1" applyBorder="1" applyAlignment="1">
      <alignment horizontal="right"/>
    </xf>
    <xf numFmtId="0" fontId="11" fillId="0" borderId="0" xfId="0" applyFont="1" applyAlignment="1">
      <alignment horizontal="right"/>
    </xf>
    <xf numFmtId="0" fontId="22" fillId="0" borderId="5" xfId="0" applyFont="1" applyBorder="1" applyAlignment="1">
      <alignment horizontal="center"/>
    </xf>
    <xf numFmtId="0" fontId="24" fillId="3" borderId="22" xfId="0" applyFont="1" applyFill="1" applyBorder="1" applyAlignment="1">
      <alignment horizontal="right" vertical="center" wrapText="1"/>
    </xf>
    <xf numFmtId="0" fontId="24" fillId="3" borderId="0" xfId="0" applyFont="1" applyFill="1" applyBorder="1" applyAlignment="1">
      <alignment horizontal="right" vertical="center" wrapText="1"/>
    </xf>
    <xf numFmtId="0" fontId="24" fillId="0" borderId="0" xfId="0" applyFont="1" applyBorder="1" applyAlignment="1">
      <alignment horizontal="left" indent="2"/>
    </xf>
    <xf numFmtId="0" fontId="29" fillId="0" borderId="0" xfId="0" applyFont="1" applyBorder="1" applyAlignment="1">
      <alignment horizontal="left" indent="2"/>
    </xf>
    <xf numFmtId="0" fontId="38" fillId="0" borderId="0" xfId="0" applyFont="1" applyBorder="1" applyAlignment="1">
      <alignment horizontal="right"/>
    </xf>
    <xf numFmtId="0" fontId="24" fillId="3" borderId="10" xfId="0" applyFont="1" applyFill="1" applyBorder="1" applyAlignment="1">
      <alignment horizontal="right" vertical="center"/>
    </xf>
    <xf numFmtId="0" fontId="24" fillId="3" borderId="1" xfId="0" applyFont="1" applyFill="1" applyBorder="1" applyAlignment="1">
      <alignment horizontal="right" vertical="center"/>
    </xf>
    <xf numFmtId="0" fontId="24" fillId="3" borderId="22" xfId="0" applyFont="1" applyFill="1" applyBorder="1" applyAlignment="1">
      <alignment horizontal="right" vertical="center"/>
    </xf>
    <xf numFmtId="0" fontId="24" fillId="3" borderId="0" xfId="0" applyFont="1" applyFill="1" applyBorder="1" applyAlignment="1">
      <alignment horizontal="right" vertical="center"/>
    </xf>
    <xf numFmtId="0" fontId="86" fillId="0" borderId="8" xfId="0" applyFont="1" applyFill="1" applyBorder="1" applyAlignment="1">
      <alignment horizontal="left" vertical="center" wrapText="1" indent="1"/>
    </xf>
    <xf numFmtId="0" fontId="26" fillId="0" borderId="5" xfId="0" applyFont="1" applyBorder="1" applyAlignment="1">
      <alignment horizontal="center"/>
    </xf>
    <xf numFmtId="0" fontId="27" fillId="0" borderId="0" xfId="0" applyFont="1" applyAlignment="1">
      <alignment horizontal="center"/>
    </xf>
    <xf numFmtId="0" fontId="43" fillId="0" borderId="5" xfId="0" applyFont="1" applyBorder="1" applyAlignment="1">
      <alignment horizontal="center"/>
    </xf>
    <xf numFmtId="0" fontId="25" fillId="0" borderId="0" xfId="0" applyFont="1" applyAlignment="1">
      <alignment horizontal="left" vertical="center" wrapText="1"/>
    </xf>
    <xf numFmtId="0" fontId="24" fillId="0" borderId="0" xfId="0" applyFont="1" applyAlignment="1">
      <alignment horizontal="left" vertical="center" wrapText="1"/>
    </xf>
    <xf numFmtId="0" fontId="24" fillId="0" borderId="5" xfId="0" applyFont="1" applyBorder="1" applyAlignment="1">
      <alignment horizontal="left" wrapText="1"/>
    </xf>
    <xf numFmtId="0" fontId="24" fillId="0" borderId="0" xfId="0" applyFont="1" applyAlignment="1">
      <alignment horizontal="right"/>
    </xf>
    <xf numFmtId="0" fontId="43" fillId="0" borderId="0" xfId="0" applyFont="1" applyBorder="1" applyAlignment="1">
      <alignment horizontal="center"/>
    </xf>
    <xf numFmtId="0" fontId="43" fillId="0" borderId="5" xfId="0" applyFont="1" applyBorder="1" applyAlignment="1">
      <alignment horizontal="left" indent="1"/>
    </xf>
    <xf numFmtId="0" fontId="12" fillId="0" borderId="0" xfId="0" applyFont="1" applyAlignment="1">
      <alignment horizontal="left" indent="2"/>
    </xf>
    <xf numFmtId="168" fontId="24" fillId="0" borderId="2" xfId="0" applyNumberFormat="1" applyFont="1" applyBorder="1" applyAlignment="1">
      <alignment horizontal="center"/>
    </xf>
    <xf numFmtId="0" fontId="21" fillId="0" borderId="0" xfId="0" applyFont="1" applyAlignment="1">
      <alignment horizontal="left"/>
    </xf>
    <xf numFmtId="0" fontId="23" fillId="6" borderId="0" xfId="0" applyFont="1" applyFill="1" applyAlignment="1">
      <alignment horizontal="left"/>
    </xf>
    <xf numFmtId="168" fontId="11" fillId="0" borderId="5" xfId="0" applyNumberFormat="1" applyFont="1" applyBorder="1" applyAlignment="1">
      <alignment horizontal="center"/>
    </xf>
    <xf numFmtId="166" fontId="11" fillId="0" borderId="2" xfId="0" applyNumberFormat="1" applyFont="1" applyBorder="1" applyAlignment="1">
      <alignment horizontal="center"/>
    </xf>
    <xf numFmtId="0" fontId="24" fillId="0" borderId="0" xfId="0" applyFont="1" applyAlignment="1">
      <alignment horizontal="right" vertical="center"/>
    </xf>
    <xf numFmtId="0" fontId="26" fillId="0" borderId="5" xfId="0" applyFont="1" applyBorder="1" applyAlignment="1">
      <alignment horizontal="left"/>
    </xf>
    <xf numFmtId="0" fontId="11" fillId="0" borderId="5" xfId="0" applyFont="1" applyBorder="1" applyAlignment="1">
      <alignment horizontal="center"/>
    </xf>
    <xf numFmtId="0" fontId="21" fillId="0" borderId="0" xfId="0" applyFont="1" applyBorder="1" applyAlignment="1">
      <alignment horizontal="left"/>
    </xf>
    <xf numFmtId="0" fontId="11" fillId="0" borderId="5" xfId="0" applyFont="1" applyBorder="1" applyAlignment="1">
      <alignment horizontal="left" indent="1"/>
    </xf>
    <xf numFmtId="0" fontId="11" fillId="0" borderId="2" xfId="0" applyFont="1" applyBorder="1" applyAlignment="1">
      <alignment horizontal="left" indent="1"/>
    </xf>
    <xf numFmtId="0" fontId="26" fillId="0" borderId="2" xfId="0" applyFont="1" applyBorder="1" applyAlignment="1"/>
    <xf numFmtId="0" fontId="24" fillId="0" borderId="2" xfId="0" applyFont="1" applyBorder="1" applyAlignment="1"/>
    <xf numFmtId="0" fontId="24" fillId="0" borderId="0" xfId="0" applyFont="1" applyAlignment="1">
      <alignment horizontal="right" wrapText="1"/>
    </xf>
    <xf numFmtId="0" fontId="75" fillId="0" borderId="2" xfId="0" applyFont="1" applyBorder="1" applyAlignment="1">
      <alignment horizontal="left" indent="1"/>
    </xf>
    <xf numFmtId="0" fontId="75" fillId="0" borderId="5" xfId="0" applyFont="1" applyBorder="1" applyAlignment="1">
      <alignment horizontal="left" indent="1"/>
    </xf>
    <xf numFmtId="0" fontId="26" fillId="0" borderId="5" xfId="0" applyFont="1" applyBorder="1" applyAlignment="1"/>
    <xf numFmtId="0" fontId="24" fillId="0" borderId="5" xfId="0" applyFont="1" applyBorder="1" applyAlignment="1"/>
    <xf numFmtId="0" fontId="26" fillId="0" borderId="0" xfId="0" applyFont="1" applyAlignment="1">
      <alignment horizontal="right" vertical="top"/>
    </xf>
    <xf numFmtId="0" fontId="75" fillId="0" borderId="2" xfId="0" applyFont="1" applyBorder="1" applyAlignment="1">
      <alignment horizontal="left"/>
    </xf>
    <xf numFmtId="0" fontId="26" fillId="0" borderId="2" xfId="0" applyFont="1" applyBorder="1" applyAlignment="1">
      <alignment horizontal="left"/>
    </xf>
    <xf numFmtId="0" fontId="24" fillId="0" borderId="0" xfId="0" applyFont="1" applyAlignment="1">
      <alignment horizontal="right" vertical="center" wrapText="1"/>
    </xf>
    <xf numFmtId="0" fontId="77" fillId="0" borderId="0" xfId="1" applyFont="1" applyAlignment="1"/>
    <xf numFmtId="0" fontId="26" fillId="0" borderId="0" xfId="0" applyFont="1" applyAlignment="1">
      <alignment horizontal="left" wrapText="1" indent="1"/>
    </xf>
    <xf numFmtId="0" fontId="26" fillId="0" borderId="0" xfId="0" applyFont="1" applyAlignment="1">
      <alignment horizontal="left" inden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42" fillId="3" borderId="4" xfId="0" applyFont="1" applyFill="1" applyBorder="1" applyAlignment="1">
      <alignment horizontal="center"/>
    </xf>
    <xf numFmtId="0" fontId="52" fillId="0" borderId="18" xfId="0" applyFont="1" applyFill="1" applyBorder="1" applyAlignment="1">
      <alignment horizontal="right"/>
    </xf>
    <xf numFmtId="0" fontId="52" fillId="0" borderId="4" xfId="0" applyFont="1" applyFill="1" applyBorder="1" applyAlignment="1">
      <alignment horizontal="right"/>
    </xf>
    <xf numFmtId="0" fontId="27" fillId="0" borderId="2" xfId="0" applyNumberFormat="1" applyFont="1" applyBorder="1" applyAlignment="1">
      <alignment horizontal="left"/>
    </xf>
    <xf numFmtId="0" fontId="27" fillId="0" borderId="5" xfId="0" applyNumberFormat="1" applyFont="1" applyBorder="1" applyAlignment="1">
      <alignment horizontal="left"/>
    </xf>
    <xf numFmtId="0" fontId="27" fillId="0" borderId="2" xfId="0" applyFont="1" applyBorder="1" applyAlignment="1">
      <alignment horizontal="center"/>
    </xf>
    <xf numFmtId="168" fontId="27" fillId="0" borderId="5" xfId="0" applyNumberFormat="1" applyFont="1" applyBorder="1" applyAlignment="1">
      <alignment horizontal="center"/>
    </xf>
    <xf numFmtId="0" fontId="22" fillId="0" borderId="0" xfId="0" applyFont="1" applyAlignment="1">
      <alignment horizontal="left" vertical="center" wrapText="1"/>
    </xf>
    <xf numFmtId="0" fontId="43" fillId="0" borderId="0" xfId="0" applyFont="1" applyAlignment="1">
      <alignment horizontal="right"/>
    </xf>
    <xf numFmtId="0" fontId="43" fillId="0" borderId="0" xfId="0" applyFont="1" applyBorder="1" applyAlignment="1">
      <alignment horizontal="right"/>
    </xf>
    <xf numFmtId="0" fontId="27" fillId="3" borderId="0"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40" fillId="0" borderId="0" xfId="0" applyFont="1" applyAlignment="1">
      <alignment horizontal="left" vertical="center" wrapText="1" indent="1"/>
    </xf>
    <xf numFmtId="0" fontId="40" fillId="0" borderId="0" xfId="0" applyFont="1" applyAlignment="1">
      <alignment horizontal="center" vertical="center" wrapText="1"/>
    </xf>
    <xf numFmtId="0" fontId="41" fillId="0" borderId="0" xfId="0" applyFont="1" applyAlignment="1">
      <alignment vertical="center" wrapText="1"/>
    </xf>
    <xf numFmtId="0" fontId="38" fillId="0" borderId="0" xfId="0" applyFont="1" applyAlignment="1">
      <alignment horizontal="center" vertical="center" wrapText="1"/>
    </xf>
    <xf numFmtId="0" fontId="27" fillId="0" borderId="0" xfId="0" applyFont="1" applyAlignment="1">
      <alignment vertical="center" wrapText="1"/>
    </xf>
    <xf numFmtId="0" fontId="29" fillId="0" borderId="0" xfId="0" applyFont="1" applyAlignment="1">
      <alignment horizontal="left" vertical="center" wrapText="1" indent="1"/>
    </xf>
    <xf numFmtId="0" fontId="27" fillId="0" borderId="0" xfId="0" applyFont="1" applyFill="1" applyAlignment="1">
      <alignment horizontal="center" vertical="center" wrapText="1"/>
    </xf>
    <xf numFmtId="0" fontId="32" fillId="0" borderId="0" xfId="0" applyFont="1" applyBorder="1" applyAlignment="1">
      <alignment vertical="center" wrapText="1"/>
    </xf>
    <xf numFmtId="0" fontId="27" fillId="0" borderId="0" xfId="0" applyFont="1" applyAlignment="1">
      <alignment horizontal="center" vertical="center" wrapText="1"/>
    </xf>
    <xf numFmtId="0" fontId="29" fillId="0" borderId="0" xfId="0" applyFont="1" applyAlignment="1">
      <alignment horizontal="left" vertical="center" wrapText="1" indent="2"/>
    </xf>
    <xf numFmtId="0" fontId="42" fillId="3" borderId="1" xfId="0" applyFont="1" applyFill="1" applyBorder="1" applyAlignment="1">
      <alignment horizontal="center" vertical="center" wrapText="1"/>
    </xf>
    <xf numFmtId="0" fontId="38" fillId="0" borderId="0" xfId="0" applyFont="1" applyBorder="1" applyAlignment="1">
      <alignment horizontal="center" vertical="center" wrapText="1"/>
    </xf>
    <xf numFmtId="0" fontId="38" fillId="0" borderId="5" xfId="0" applyFont="1" applyBorder="1" applyAlignment="1">
      <alignment vertical="center" wrapText="1"/>
    </xf>
    <xf numFmtId="0" fontId="41" fillId="0" borderId="0" xfId="0" applyFont="1" applyBorder="1" applyAlignment="1">
      <alignment vertical="center" wrapText="1"/>
    </xf>
    <xf numFmtId="0" fontId="27" fillId="0" borderId="0" xfId="0" applyFont="1" applyAlignment="1">
      <alignment horizontal="left" vertical="center" wrapText="1" indent="1"/>
    </xf>
    <xf numFmtId="0" fontId="27" fillId="0" borderId="0" xfId="0" applyFont="1" applyFill="1" applyBorder="1" applyAlignment="1">
      <alignment horizontal="center" vertical="center" wrapText="1"/>
    </xf>
    <xf numFmtId="0" fontId="28" fillId="0" borderId="0" xfId="0" applyFont="1" applyAlignment="1">
      <alignment horizontal="left" vertical="center" wrapText="1" indent="2"/>
    </xf>
    <xf numFmtId="0" fontId="37" fillId="0" borderId="0" xfId="0" applyFont="1" applyAlignment="1">
      <alignment vertical="center" wrapText="1"/>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37" fillId="0" borderId="0" xfId="0" applyFont="1" applyAlignment="1">
      <alignment horizontal="center" vertical="center" wrapText="1"/>
    </xf>
    <xf numFmtId="0" fontId="27" fillId="4" borderId="0" xfId="0" applyFont="1" applyFill="1" applyAlignment="1">
      <alignment vertical="center" wrapText="1"/>
    </xf>
    <xf numFmtId="0" fontId="32" fillId="0" borderId="1" xfId="0" applyFont="1" applyBorder="1" applyAlignment="1">
      <alignment vertical="center"/>
    </xf>
    <xf numFmtId="0" fontId="43" fillId="0" borderId="8" xfId="0" applyFont="1" applyBorder="1" applyAlignment="1">
      <alignment horizontal="left" vertical="center" wrapText="1" indent="1"/>
    </xf>
    <xf numFmtId="0" fontId="27" fillId="4" borderId="0" xfId="0" applyFont="1" applyFill="1" applyAlignment="1">
      <alignment horizontal="left" vertical="center" wrapText="1" indent="1"/>
    </xf>
    <xf numFmtId="0" fontId="36" fillId="0" borderId="0" xfId="0" applyFont="1" applyAlignment="1">
      <alignment horizontal="left" vertical="center" wrapText="1" indent="1"/>
    </xf>
    <xf numFmtId="0" fontId="42" fillId="0" borderId="1" xfId="0" applyFont="1" applyBorder="1" applyAlignment="1">
      <alignment horizontal="left" vertical="center" wrapText="1"/>
    </xf>
    <xf numFmtId="0" fontId="45" fillId="7" borderId="0" xfId="0" applyFont="1" applyFill="1" applyAlignment="1">
      <alignment horizontal="left" vertical="center" wrapText="1"/>
    </xf>
    <xf numFmtId="0" fontId="53" fillId="0" borderId="0" xfId="0" applyFont="1" applyAlignment="1">
      <alignment horizontal="left" vertical="center" indent="3"/>
    </xf>
    <xf numFmtId="0" fontId="27" fillId="6" borderId="0" xfId="0" applyFont="1" applyFill="1" applyAlignment="1">
      <alignment horizontal="left" vertical="center" wrapText="1" indent="6"/>
    </xf>
    <xf numFmtId="0" fontId="27" fillId="4" borderId="0" xfId="0" applyFont="1" applyFill="1" applyAlignment="1">
      <alignment horizontal="center" wrapText="1"/>
    </xf>
    <xf numFmtId="0" fontId="27" fillId="4" borderId="0" xfId="0" applyFont="1" applyFill="1" applyAlignment="1">
      <alignment horizontal="center" vertical="center" wrapText="1"/>
    </xf>
    <xf numFmtId="0" fontId="27" fillId="4" borderId="0" xfId="0" applyFont="1" applyFill="1" applyBorder="1" applyAlignment="1">
      <alignment horizontal="center" vertical="center" wrapText="1"/>
    </xf>
    <xf numFmtId="0" fontId="27" fillId="4" borderId="0" xfId="0" applyFont="1" applyFill="1" applyBorder="1" applyAlignment="1">
      <alignment vertical="center" wrapText="1"/>
    </xf>
    <xf numFmtId="0" fontId="42" fillId="4" borderId="0" xfId="0" applyFont="1" applyFill="1" applyAlignment="1">
      <alignment horizontal="left" vertical="center" indent="5"/>
    </xf>
    <xf numFmtId="0" fontId="53" fillId="0" borderId="0" xfId="0" applyFont="1" applyBorder="1" applyAlignment="1">
      <alignment horizontal="left" vertical="center" indent="2"/>
    </xf>
    <xf numFmtId="0" fontId="43" fillId="4" borderId="0" xfId="0" applyFont="1" applyFill="1" applyAlignment="1">
      <alignment horizontal="left" vertical="center" indent="9"/>
    </xf>
    <xf numFmtId="0" fontId="38" fillId="4" borderId="0" xfId="0" applyFont="1" applyFill="1" applyAlignment="1">
      <alignment horizontal="left" vertical="center" indent="8"/>
    </xf>
    <xf numFmtId="0" fontId="42" fillId="6" borderId="0" xfId="0" applyFont="1" applyFill="1" applyAlignment="1">
      <alignment horizontal="left" vertical="center" wrapText="1" indent="3"/>
    </xf>
    <xf numFmtId="0" fontId="45" fillId="7" borderId="0" xfId="0" applyFont="1" applyFill="1" applyAlignment="1">
      <alignment horizontal="left" wrapText="1"/>
    </xf>
    <xf numFmtId="0" fontId="32" fillId="0" borderId="0" xfId="0" applyFont="1" applyAlignment="1">
      <alignment vertical="center" wrapText="1"/>
    </xf>
    <xf numFmtId="0" fontId="30" fillId="6" borderId="0" xfId="0" applyFont="1" applyFill="1" applyBorder="1" applyAlignment="1">
      <alignment horizontal="left"/>
    </xf>
    <xf numFmtId="49" fontId="27" fillId="0" borderId="5" xfId="0" applyNumberFormat="1" applyFont="1" applyBorder="1" applyAlignment="1">
      <alignment horizontal="left"/>
    </xf>
    <xf numFmtId="0" fontId="24" fillId="7" borderId="0" xfId="0" applyFont="1" applyFill="1" applyAlignment="1">
      <alignment horizontal="left" vertical="center" indent="2"/>
    </xf>
    <xf numFmtId="0" fontId="22" fillId="7" borderId="0" xfId="0" applyFont="1" applyFill="1" applyAlignment="1">
      <alignment horizontal="left" vertical="center" wrapText="1"/>
    </xf>
    <xf numFmtId="0" fontId="19" fillId="2" borderId="0" xfId="0" applyFont="1" applyFill="1" applyBorder="1" applyAlignment="1">
      <alignment horizontal="left"/>
    </xf>
    <xf numFmtId="0" fontId="11" fillId="0" borderId="0" xfId="0" applyFont="1" applyFill="1" applyBorder="1" applyAlignment="1">
      <alignment horizontal="left" vertical="center" wrapText="1"/>
    </xf>
    <xf numFmtId="0" fontId="5" fillId="0" borderId="0" xfId="0" applyFont="1" applyBorder="1" applyAlignment="1"/>
    <xf numFmtId="0" fontId="6" fillId="0" borderId="0" xfId="0" applyFont="1" applyBorder="1" applyAlignment="1"/>
    <xf numFmtId="0" fontId="11" fillId="0" borderId="1" xfId="0" applyFont="1" applyFill="1" applyBorder="1" applyAlignment="1">
      <alignment horizontal="left" vertical="center"/>
    </xf>
    <xf numFmtId="0" fontId="24"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5" fillId="0" borderId="0" xfId="0" applyFont="1" applyBorder="1" applyAlignment="1">
      <alignment wrapText="1"/>
    </xf>
    <xf numFmtId="0" fontId="0" fillId="0" borderId="0" xfId="0" applyBorder="1" applyAlignment="1"/>
    <xf numFmtId="0" fontId="11" fillId="0" borderId="0" xfId="0" applyFont="1" applyFill="1" applyBorder="1" applyAlignment="1">
      <alignment horizontal="left"/>
    </xf>
    <xf numFmtId="0" fontId="2" fillId="0" borderId="0" xfId="0" applyFont="1" applyFill="1" applyBorder="1" applyAlignment="1"/>
    <xf numFmtId="0" fontId="0" fillId="0" borderId="0" xfId="0" applyFill="1" applyBorder="1" applyAlignment="1"/>
    <xf numFmtId="0" fontId="26" fillId="0" borderId="0" xfId="0" applyFont="1" applyFill="1" applyBorder="1" applyAlignment="1">
      <alignment horizontal="left" vertical="center" wrapText="1"/>
    </xf>
    <xf numFmtId="0" fontId="0" fillId="0" borderId="0" xfId="0" applyAlignment="1">
      <alignment horizontal="left" vertical="center" wrapText="1"/>
    </xf>
  </cellXfs>
  <cellStyles count="2">
    <cellStyle name="Hyperlink" xfId="1" builtinId="8"/>
    <cellStyle name="Normal" xfId="0" builtinId="0"/>
  </cellStyles>
  <dxfs count="4">
    <dxf>
      <font>
        <color rgb="FF9C6500"/>
      </font>
      <fill>
        <patternFill>
          <bgColor rgb="FFFFEB9C"/>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CC6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594360</xdr:colOff>
      <xdr:row>1</xdr:row>
      <xdr:rowOff>91441</xdr:rowOff>
    </xdr:from>
    <xdr:to>
      <xdr:col>11</xdr:col>
      <xdr:colOff>306220</xdr:colOff>
      <xdr:row>6</xdr:row>
      <xdr:rowOff>7620</xdr:rowOff>
    </xdr:to>
    <xdr:pic>
      <xdr:nvPicPr>
        <xdr:cNvPr id="3" name="Picture 2" descr="NYNHP_color_transparent"/>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570220" y="274321"/>
          <a:ext cx="1136800" cy="93725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167640</xdr:colOff>
      <xdr:row>26</xdr:row>
      <xdr:rowOff>510541</xdr:rowOff>
    </xdr:from>
    <xdr:to>
      <xdr:col>13</xdr:col>
      <xdr:colOff>0</xdr:colOff>
      <xdr:row>35</xdr:row>
      <xdr:rowOff>98108</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892" b="10038"/>
        <a:stretch/>
      </xdr:blipFill>
      <xdr:spPr bwMode="auto">
        <a:xfrm>
          <a:off x="2918460" y="5989321"/>
          <a:ext cx="3200400" cy="2452687"/>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144780</xdr:colOff>
      <xdr:row>146</xdr:row>
      <xdr:rowOff>99060</xdr:rowOff>
    </xdr:from>
    <xdr:to>
      <xdr:col>19</xdr:col>
      <xdr:colOff>68580</xdr:colOff>
      <xdr:row>158</xdr:row>
      <xdr:rowOff>0</xdr:rowOff>
    </xdr:to>
    <xdr:pic>
      <xdr:nvPicPr>
        <xdr:cNvPr id="2" name="Picture 2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8880" y="26228040"/>
          <a:ext cx="2971800" cy="209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693421</xdr:colOff>
      <xdr:row>111</xdr:row>
      <xdr:rowOff>121920</xdr:rowOff>
    </xdr:from>
    <xdr:to>
      <xdr:col>2</xdr:col>
      <xdr:colOff>3512821</xdr:colOff>
      <xdr:row>121</xdr:row>
      <xdr:rowOff>101767</xdr:rowOff>
    </xdr:to>
    <xdr:pic>
      <xdr:nvPicPr>
        <xdr:cNvPr id="7" name="Picture 6"/>
        <xdr:cNvPicPr>
          <a:picLocks noChangeAspect="1"/>
        </xdr:cNvPicPr>
      </xdr:nvPicPr>
      <xdr:blipFill>
        <a:blip xmlns:r="http://schemas.openxmlformats.org/officeDocument/2006/relationships" r:embed="rId2"/>
        <a:stretch>
          <a:fillRect/>
        </a:stretch>
      </xdr:blipFill>
      <xdr:spPr>
        <a:xfrm>
          <a:off x="1493521" y="22768560"/>
          <a:ext cx="2819400" cy="19915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nynhp.org/data" TargetMode="External"/><Relationship Id="rId2" Type="http://schemas.openxmlformats.org/officeDocument/2006/relationships/hyperlink" Target="http://www.riparia.psu.edu/products/" TargetMode="External"/><Relationship Id="rId1" Type="http://schemas.openxmlformats.org/officeDocument/2006/relationships/hyperlink" Target="http://www.acris.nynhp.org/communities.php"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nhd.usgs.gov/data.html" TargetMode="External"/><Relationship Id="rId3" Type="http://schemas.openxmlformats.org/officeDocument/2006/relationships/hyperlink" Target="http://www.dec.ny.gov/animals/38801.html" TargetMode="External"/><Relationship Id="rId7" Type="http://schemas.openxmlformats.org/officeDocument/2006/relationships/hyperlink" Target="http://store.usgs.gov/b2c_usgs/usgs/maplocator/(ctype=areaDetails&amp;xcm=r3standardpitrex_prd&amp;carea=%24ROOT&amp;layout=6_1_61_48&amp;uiarea=2)/.do" TargetMode="External"/><Relationship Id="rId2" Type="http://schemas.openxmlformats.org/officeDocument/2006/relationships/hyperlink" Target="http://ecos.fws.gov/ipac/" TargetMode="External"/><Relationship Id="rId1" Type="http://schemas.openxmlformats.org/officeDocument/2006/relationships/hyperlink" Target="http://nynhp.org/data" TargetMode="External"/><Relationship Id="rId6" Type="http://schemas.openxmlformats.org/officeDocument/2006/relationships/hyperlink" Target="http://www.fws.gov/wetlands/Data/Mapper.html" TargetMode="External"/><Relationship Id="rId11" Type="http://schemas.openxmlformats.org/officeDocument/2006/relationships/printerSettings" Target="../printerSettings/printerSettings3.bin"/><Relationship Id="rId5" Type="http://schemas.openxmlformats.org/officeDocument/2006/relationships/hyperlink" Target="http://websoilsurvey.nrcs.usda.gov/app/HomePage.htm" TargetMode="External"/><Relationship Id="rId10" Type="http://schemas.openxmlformats.org/officeDocument/2006/relationships/hyperlink" Target="http://ebird.org/ebird/explore" TargetMode="External"/><Relationship Id="rId4" Type="http://schemas.openxmlformats.org/officeDocument/2006/relationships/hyperlink" Target="http://www.dec.ny.gov/natureexplorer/app/" TargetMode="External"/><Relationship Id="rId9" Type="http://schemas.openxmlformats.org/officeDocument/2006/relationships/hyperlink" Target="http://environmental.netronline.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M14"/>
  <sheetViews>
    <sheetView showGridLines="0" tabSelected="1" zoomScaleNormal="100" workbookViewId="0"/>
  </sheetViews>
  <sheetFormatPr defaultRowHeight="14.4" x14ac:dyDescent="0.3"/>
  <cols>
    <col min="1" max="1" width="1.44140625" customWidth="1"/>
    <col min="4" max="4" width="9.21875" bestFit="1" customWidth="1"/>
    <col min="11" max="11" width="11.88671875" customWidth="1"/>
    <col min="12" max="12" width="6.6640625" customWidth="1"/>
    <col min="13" max="13" width="3.33203125" customWidth="1"/>
  </cols>
  <sheetData>
    <row r="2" spans="2:13" s="177" customFormat="1" ht="35.4" customHeight="1" x14ac:dyDescent="0.3">
      <c r="B2" s="178" t="s">
        <v>447</v>
      </c>
    </row>
    <row r="3" spans="2:13" ht="4.2" customHeight="1" x14ac:dyDescent="0.3"/>
    <row r="4" spans="2:13" ht="23.4" customHeight="1" x14ac:dyDescent="0.3">
      <c r="B4" s="369" t="s">
        <v>448</v>
      </c>
      <c r="C4" s="369"/>
      <c r="D4" s="369"/>
      <c r="E4" s="369"/>
      <c r="F4" s="369"/>
      <c r="G4" s="369"/>
      <c r="H4" s="369"/>
      <c r="I4" s="369"/>
      <c r="J4" s="369"/>
    </row>
    <row r="5" spans="2:13" ht="4.2" customHeight="1" x14ac:dyDescent="0.3"/>
    <row r="6" spans="2:13" x14ac:dyDescent="0.3">
      <c r="B6" s="172" t="s">
        <v>450</v>
      </c>
    </row>
    <row r="7" spans="2:13" x14ac:dyDescent="0.3">
      <c r="B7" s="173"/>
    </row>
    <row r="8" spans="2:13" ht="15.6" x14ac:dyDescent="0.3">
      <c r="B8" s="112" t="s">
        <v>449</v>
      </c>
    </row>
    <row r="9" spans="2:13" ht="51.6" customHeight="1" x14ac:dyDescent="0.3">
      <c r="B9" s="370" t="s">
        <v>543</v>
      </c>
      <c r="C9" s="370"/>
      <c r="D9" s="370"/>
      <c r="E9" s="370"/>
      <c r="F9" s="370"/>
      <c r="G9" s="370"/>
      <c r="H9" s="370"/>
      <c r="I9" s="370"/>
      <c r="J9" s="370"/>
      <c r="K9" s="370"/>
      <c r="L9" s="370"/>
      <c r="M9" s="176"/>
    </row>
    <row r="10" spans="2:13" ht="73.2" customHeight="1" x14ac:dyDescent="0.3">
      <c r="B10" s="370" t="s">
        <v>546</v>
      </c>
      <c r="C10" s="370"/>
      <c r="D10" s="370"/>
      <c r="E10" s="370"/>
      <c r="F10" s="370"/>
      <c r="G10" s="370"/>
      <c r="H10" s="370"/>
      <c r="I10" s="370"/>
      <c r="J10" s="370"/>
      <c r="K10" s="370"/>
      <c r="L10" s="370"/>
      <c r="M10" s="175"/>
    </row>
    <row r="11" spans="2:13" ht="250.95" customHeight="1" x14ac:dyDescent="0.3">
      <c r="B11" s="370" t="s">
        <v>544</v>
      </c>
      <c r="C11" s="370"/>
      <c r="D11" s="370"/>
      <c r="E11" s="370"/>
      <c r="F11" s="370"/>
      <c r="G11" s="370"/>
      <c r="H11" s="370"/>
      <c r="I11" s="370"/>
      <c r="J11" s="370"/>
      <c r="K11" s="370"/>
      <c r="L11" s="370"/>
      <c r="M11" s="175"/>
    </row>
    <row r="13" spans="2:13" s="81" customFormat="1" ht="11.4" x14ac:dyDescent="0.2"/>
    <row r="14" spans="2:13" s="81" customFormat="1" ht="12" x14ac:dyDescent="0.25">
      <c r="B14" s="365" t="s">
        <v>614</v>
      </c>
      <c r="C14" s="364"/>
      <c r="D14" s="81" t="s">
        <v>613</v>
      </c>
    </row>
  </sheetData>
  <mergeCells count="4">
    <mergeCell ref="B4:J4"/>
    <mergeCell ref="B11:L11"/>
    <mergeCell ref="B10:L10"/>
    <mergeCell ref="B9:L9"/>
  </mergeCells>
  <pageMargins left="0" right="0" top="0.25" bottom="0.25" header="0.05" footer="0.05"/>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P69"/>
  <sheetViews>
    <sheetView showGridLines="0" zoomScaleNormal="100" workbookViewId="0">
      <selection activeCell="P37" sqref="P37"/>
    </sheetView>
  </sheetViews>
  <sheetFormatPr defaultColWidth="8.88671875" defaultRowHeight="18" customHeight="1" x14ac:dyDescent="0.25"/>
  <cols>
    <col min="1" max="1" width="11.33203125" style="57" customWidth="1"/>
    <col min="2" max="2" width="10.88671875" style="57" customWidth="1"/>
    <col min="3" max="3" width="7.109375" style="57" customWidth="1"/>
    <col min="4" max="4" width="1.6640625" style="57" customWidth="1"/>
    <col min="5" max="5" width="9.109375" style="57" customWidth="1"/>
    <col min="6" max="6" width="3.5546875" style="57" customWidth="1"/>
    <col min="7" max="7" width="12.6640625" style="57" customWidth="1"/>
    <col min="8" max="8" width="2.33203125" style="57" customWidth="1"/>
    <col min="9" max="9" width="8.33203125" style="57" customWidth="1"/>
    <col min="10" max="10" width="1.6640625" style="57" customWidth="1"/>
    <col min="11" max="11" width="12.6640625" style="57" customWidth="1"/>
    <col min="12" max="12" width="5.44140625" style="57" customWidth="1"/>
    <col min="13" max="13" width="2.44140625" style="57" customWidth="1"/>
    <col min="14" max="16384" width="8.88671875" style="57"/>
  </cols>
  <sheetData>
    <row r="1" spans="1:12" ht="7.95" customHeight="1" thickBot="1" x14ac:dyDescent="0.3"/>
    <row r="2" spans="1:12" ht="19.95" customHeight="1" x14ac:dyDescent="0.3">
      <c r="A2" s="112" t="s">
        <v>62</v>
      </c>
      <c r="B2" s="388"/>
      <c r="C2" s="388"/>
      <c r="D2" s="388"/>
      <c r="E2" s="388"/>
      <c r="G2" s="366" t="s">
        <v>622</v>
      </c>
      <c r="H2" s="234"/>
      <c r="I2" s="235"/>
      <c r="J2" s="235"/>
      <c r="K2" s="235"/>
      <c r="L2" s="252"/>
    </row>
    <row r="3" spans="1:12" ht="22.2" customHeight="1" x14ac:dyDescent="0.25">
      <c r="B3" s="110" t="s">
        <v>524</v>
      </c>
      <c r="C3" s="379"/>
      <c r="D3" s="379"/>
      <c r="E3" s="379"/>
      <c r="G3" s="389" t="s">
        <v>517</v>
      </c>
      <c r="H3" s="390"/>
      <c r="I3" s="390"/>
      <c r="J3" s="262"/>
      <c r="K3" s="281">
        <f>Opptional_LCAscore_RareSpp!J8</f>
        <v>0</v>
      </c>
      <c r="L3" s="253"/>
    </row>
    <row r="4" spans="1:12" ht="18" customHeight="1" x14ac:dyDescent="0.25">
      <c r="A4" s="106" t="s">
        <v>178</v>
      </c>
      <c r="G4" s="396" t="s">
        <v>516</v>
      </c>
      <c r="H4" s="397"/>
      <c r="I4" s="397"/>
      <c r="J4" s="277"/>
      <c r="K4" s="282">
        <f>NYRAM_GrandScore!E33</f>
        <v>0</v>
      </c>
      <c r="L4" s="253"/>
    </row>
    <row r="5" spans="1:12" ht="18" customHeight="1" thickBot="1" x14ac:dyDescent="0.3">
      <c r="A5" s="90" t="s">
        <v>176</v>
      </c>
      <c r="B5" s="385"/>
      <c r="C5" s="385"/>
      <c r="D5" s="385"/>
      <c r="E5" s="385"/>
      <c r="F5" s="55"/>
      <c r="G5" s="394" t="s">
        <v>547</v>
      </c>
      <c r="H5" s="395"/>
      <c r="I5" s="395"/>
      <c r="J5" s="236"/>
      <c r="K5" s="283">
        <f>SUM(Opptional_LCAscore_RareSpp!F17:F20,Opptional_LCAscore_RareSpp!F24:F27)</f>
        <v>0</v>
      </c>
      <c r="L5" s="254"/>
    </row>
    <row r="6" spans="1:12" ht="19.95" customHeight="1" x14ac:dyDescent="0.25">
      <c r="A6" s="90" t="s">
        <v>177</v>
      </c>
      <c r="B6" s="379"/>
      <c r="C6" s="379"/>
      <c r="D6" s="379"/>
      <c r="E6" s="379"/>
      <c r="G6" s="398" t="s">
        <v>568</v>
      </c>
      <c r="H6" s="398"/>
      <c r="I6" s="398"/>
      <c r="J6" s="398"/>
      <c r="K6" s="398"/>
      <c r="L6" s="398"/>
    </row>
    <row r="7" spans="1:12" ht="19.95" customHeight="1" x14ac:dyDescent="0.25">
      <c r="A7" s="400" t="s">
        <v>67</v>
      </c>
      <c r="B7" s="400"/>
      <c r="C7" s="400"/>
      <c r="D7" s="401"/>
      <c r="E7" s="401"/>
      <c r="F7" s="401"/>
      <c r="G7" s="146"/>
      <c r="H7" s="110" t="s">
        <v>570</v>
      </c>
      <c r="I7" s="399"/>
      <c r="J7" s="399"/>
      <c r="K7" s="399"/>
      <c r="L7" s="399"/>
    </row>
    <row r="8" spans="1:12" ht="18" customHeight="1" x14ac:dyDescent="0.25">
      <c r="A8" s="392" t="s">
        <v>439</v>
      </c>
      <c r="B8" s="392"/>
      <c r="C8" s="392"/>
      <c r="D8" s="392"/>
      <c r="E8" s="392"/>
      <c r="F8" s="392"/>
      <c r="G8" s="399"/>
      <c r="H8" s="399"/>
      <c r="I8" s="399"/>
      <c r="J8" s="399"/>
      <c r="K8" s="399"/>
    </row>
    <row r="9" spans="1:12" ht="10.199999999999999" customHeight="1" x14ac:dyDescent="0.25">
      <c r="A9" s="109"/>
      <c r="B9" s="104"/>
      <c r="E9" s="105"/>
      <c r="F9" s="105"/>
      <c r="G9" s="105"/>
      <c r="H9" s="105"/>
    </row>
    <row r="10" spans="1:12" ht="19.95" customHeight="1" x14ac:dyDescent="0.3">
      <c r="A10" s="391" t="s">
        <v>182</v>
      </c>
      <c r="B10" s="391"/>
      <c r="C10" s="88"/>
      <c r="D10" s="102"/>
      <c r="E10" s="393" t="str">
        <f>IF($C$10="UTM","UTM east ","Lat ")</f>
        <v xml:space="preserve">Lat </v>
      </c>
      <c r="F10" s="393"/>
      <c r="G10" s="259"/>
      <c r="I10" s="111" t="str">
        <f>IF($C$10="UTM", "UTM north ", "Long ")</f>
        <v xml:space="preserve">Long </v>
      </c>
      <c r="J10" s="111"/>
      <c r="K10" s="259"/>
      <c r="L10"/>
    </row>
    <row r="11" spans="1:12" ht="28.2" customHeight="1" x14ac:dyDescent="0.25">
      <c r="A11" s="368" t="s">
        <v>621</v>
      </c>
      <c r="B11" s="404"/>
      <c r="C11" s="404"/>
      <c r="D11" s="404"/>
      <c r="E11" s="404"/>
      <c r="F11" s="404"/>
      <c r="G11" s="404"/>
      <c r="H11" s="404"/>
      <c r="I11" s="404"/>
      <c r="J11" s="404"/>
      <c r="K11" s="404"/>
      <c r="L11" s="404"/>
    </row>
    <row r="12" spans="1:12" ht="7.95" customHeight="1" x14ac:dyDescent="0.25">
      <c r="A12" s="109"/>
      <c r="B12" s="104"/>
      <c r="F12" s="105"/>
      <c r="G12" s="105"/>
      <c r="H12" s="105"/>
      <c r="I12" s="64"/>
      <c r="J12" s="64"/>
    </row>
    <row r="13" spans="1:12" s="279" customFormat="1" ht="18" customHeight="1" x14ac:dyDescent="0.3">
      <c r="A13" s="297" t="s">
        <v>474</v>
      </c>
      <c r="B13" s="296"/>
      <c r="C13" s="296"/>
      <c r="D13" s="296"/>
      <c r="E13" s="298"/>
      <c r="F13" s="298"/>
      <c r="G13" s="298"/>
      <c r="H13" s="298"/>
      <c r="I13" s="298"/>
      <c r="J13" s="298"/>
      <c r="K13" s="296"/>
      <c r="L13" s="296"/>
    </row>
    <row r="14" spans="1:12" ht="19.95" customHeight="1" x14ac:dyDescent="0.25">
      <c r="A14" s="295" t="s">
        <v>464</v>
      </c>
      <c r="B14" s="86"/>
      <c r="C14" s="190" t="s">
        <v>507</v>
      </c>
      <c r="D14" s="190"/>
      <c r="E14" s="407"/>
      <c r="F14" s="407"/>
      <c r="G14" s="406" t="s">
        <v>508</v>
      </c>
      <c r="H14" s="406"/>
      <c r="I14" s="260"/>
      <c r="J14" s="264"/>
    </row>
    <row r="15" spans="1:12" ht="19.95" customHeight="1" x14ac:dyDescent="0.25">
      <c r="A15" s="295" t="s">
        <v>532</v>
      </c>
      <c r="B15" s="86"/>
      <c r="C15" s="190" t="s">
        <v>507</v>
      </c>
      <c r="D15" s="190"/>
      <c r="E15" s="260"/>
      <c r="F15" s="260"/>
      <c r="G15" s="83" t="s">
        <v>619</v>
      </c>
      <c r="I15" s="260"/>
      <c r="J15" s="264"/>
    </row>
    <row r="16" spans="1:12" ht="19.95" customHeight="1" x14ac:dyDescent="0.25">
      <c r="A16" s="408" t="s">
        <v>453</v>
      </c>
      <c r="B16" s="408"/>
      <c r="C16" s="408"/>
      <c r="D16" s="408"/>
      <c r="E16" s="408"/>
      <c r="F16" s="408"/>
      <c r="G16" s="408"/>
      <c r="I16" s="108"/>
      <c r="J16" s="55"/>
    </row>
    <row r="17" spans="1:16" s="81" customFormat="1" ht="19.95" customHeight="1" x14ac:dyDescent="0.25">
      <c r="A17" s="405" t="s">
        <v>528</v>
      </c>
      <c r="B17" s="405"/>
      <c r="C17" s="385"/>
      <c r="D17" s="385"/>
      <c r="E17" s="385"/>
      <c r="F17" s="385"/>
      <c r="G17" s="385"/>
      <c r="H17" s="385"/>
      <c r="I17" s="385"/>
      <c r="J17" s="385"/>
      <c r="K17" s="385"/>
      <c r="N17" s="57"/>
      <c r="O17" s="57"/>
      <c r="P17" s="57"/>
    </row>
    <row r="18" spans="1:16" s="81" customFormat="1" ht="19.95" customHeight="1" x14ac:dyDescent="0.3">
      <c r="A18" s="381" t="s">
        <v>496</v>
      </c>
      <c r="B18" s="381"/>
      <c r="C18" s="381"/>
      <c r="D18" s="381"/>
      <c r="E18" s="381"/>
      <c r="F18" s="379"/>
      <c r="G18" s="379"/>
      <c r="H18" s="88"/>
      <c r="I18"/>
      <c r="J18"/>
      <c r="N18" s="57"/>
      <c r="O18" s="57"/>
      <c r="P18" s="57"/>
    </row>
    <row r="19" spans="1:16" s="81" customFormat="1" ht="7.95" customHeight="1" x14ac:dyDescent="0.25">
      <c r="A19" s="192"/>
      <c r="B19" s="192"/>
      <c r="C19" s="192"/>
      <c r="D19" s="192"/>
      <c r="E19" s="192"/>
      <c r="F19" s="191"/>
      <c r="G19" s="191"/>
      <c r="H19" s="191"/>
      <c r="I19" s="191"/>
      <c r="J19" s="191"/>
      <c r="N19" s="57"/>
      <c r="O19" s="57"/>
      <c r="P19" s="57"/>
    </row>
    <row r="20" spans="1:16" s="279" customFormat="1" ht="18" customHeight="1" x14ac:dyDescent="0.3">
      <c r="A20" s="384" t="s">
        <v>567</v>
      </c>
      <c r="B20" s="384"/>
      <c r="C20" s="384"/>
      <c r="D20" s="384"/>
      <c r="E20" s="384"/>
      <c r="F20" s="384"/>
      <c r="G20" s="384"/>
      <c r="H20" s="384"/>
      <c r="I20" s="384"/>
      <c r="J20" s="384"/>
      <c r="K20" s="384"/>
      <c r="L20" s="296"/>
    </row>
    <row r="21" spans="1:16" ht="19.95" customHeight="1" x14ac:dyDescent="0.25">
      <c r="A21" s="381" t="s">
        <v>510</v>
      </c>
      <c r="B21" s="381"/>
      <c r="C21" s="381"/>
      <c r="D21" s="381"/>
      <c r="E21" s="381"/>
      <c r="F21" s="378"/>
      <c r="G21" s="378"/>
      <c r="H21" s="378"/>
      <c r="I21" s="378"/>
      <c r="J21" s="191"/>
    </row>
    <row r="22" spans="1:16" ht="19.95" customHeight="1" x14ac:dyDescent="0.25">
      <c r="A22" s="381" t="s">
        <v>475</v>
      </c>
      <c r="B22" s="381"/>
      <c r="C22" s="381"/>
      <c r="D22" s="381"/>
      <c r="E22" s="381"/>
      <c r="F22" s="379"/>
      <c r="G22" s="379"/>
      <c r="H22" s="379"/>
      <c r="I22" s="379"/>
      <c r="J22" s="191"/>
    </row>
    <row r="23" spans="1:16" ht="19.95" customHeight="1" x14ac:dyDescent="0.25">
      <c r="A23" s="381" t="s">
        <v>476</v>
      </c>
      <c r="B23" s="381"/>
      <c r="C23" s="381"/>
      <c r="D23" s="192"/>
      <c r="E23" s="380"/>
      <c r="F23" s="380"/>
      <c r="G23" s="380"/>
      <c r="H23" s="380"/>
      <c r="I23" s="380"/>
      <c r="J23" s="265"/>
    </row>
    <row r="24" spans="1:16" ht="19.95" customHeight="1" x14ac:dyDescent="0.25">
      <c r="A24" s="382" t="s">
        <v>509</v>
      </c>
      <c r="B24" s="382"/>
      <c r="C24" s="382"/>
      <c r="D24" s="107"/>
      <c r="E24" s="383"/>
      <c r="F24" s="383"/>
      <c r="G24" s="383"/>
      <c r="H24" s="383"/>
      <c r="I24" s="383"/>
      <c r="J24" s="266"/>
    </row>
    <row r="25" spans="1:16" ht="10.199999999999999" customHeight="1" x14ac:dyDescent="0.25"/>
    <row r="26" spans="1:16" ht="18" customHeight="1" x14ac:dyDescent="0.25">
      <c r="A26" s="384" t="s">
        <v>549</v>
      </c>
      <c r="B26" s="384"/>
      <c r="C26" s="384"/>
      <c r="D26" s="384"/>
      <c r="E26" s="384"/>
      <c r="F26" s="384"/>
      <c r="G26" s="384"/>
      <c r="H26" s="384"/>
      <c r="I26" s="384"/>
      <c r="J26" s="384"/>
      <c r="K26" s="384"/>
      <c r="L26" s="384"/>
    </row>
    <row r="27" spans="1:16" ht="45" customHeight="1" x14ac:dyDescent="0.25">
      <c r="A27" s="402" t="s">
        <v>587</v>
      </c>
      <c r="B27" s="402"/>
      <c r="C27" s="402"/>
      <c r="D27" s="402"/>
      <c r="E27" s="402"/>
      <c r="F27" s="402"/>
      <c r="G27" s="402"/>
      <c r="H27" s="402"/>
      <c r="I27" s="402"/>
      <c r="J27" s="402"/>
      <c r="K27" s="402"/>
      <c r="L27" s="402"/>
    </row>
    <row r="28" spans="1:16" s="280" customFormat="1" ht="54.6" customHeight="1" x14ac:dyDescent="0.3">
      <c r="A28" s="403" t="s">
        <v>564</v>
      </c>
      <c r="B28" s="403"/>
      <c r="C28" s="403"/>
      <c r="D28" s="403"/>
      <c r="E28" s="403"/>
      <c r="F28" s="348"/>
      <c r="G28" s="348"/>
      <c r="H28" s="348"/>
      <c r="I28" s="348"/>
      <c r="J28" s="348"/>
      <c r="K28" s="348"/>
      <c r="L28" s="348"/>
    </row>
    <row r="30" spans="1:16" ht="18" customHeight="1" x14ac:dyDescent="0.25">
      <c r="A30" s="100" t="s">
        <v>553</v>
      </c>
      <c r="B30" s="385"/>
      <c r="C30" s="385"/>
      <c r="D30" s="385"/>
      <c r="E30" s="385"/>
    </row>
    <row r="31" spans="1:16" ht="18" customHeight="1" x14ac:dyDescent="0.25">
      <c r="A31" s="110" t="s">
        <v>557</v>
      </c>
      <c r="B31" s="285"/>
      <c r="C31" s="386" t="s">
        <v>558</v>
      </c>
      <c r="D31" s="386"/>
      <c r="E31" s="284"/>
    </row>
    <row r="32" spans="1:16" ht="18" customHeight="1" x14ac:dyDescent="0.25">
      <c r="A32" s="387" t="s">
        <v>559</v>
      </c>
      <c r="B32" s="387"/>
      <c r="C32" s="387"/>
      <c r="E32" s="133"/>
    </row>
    <row r="37" spans="1:16" s="55" customFormat="1" ht="18" customHeight="1" x14ac:dyDescent="0.25"/>
    <row r="38" spans="1:16" s="81" customFormat="1" ht="24" customHeight="1" x14ac:dyDescent="0.25">
      <c r="A38" s="375" t="s">
        <v>623</v>
      </c>
      <c r="B38" s="375"/>
      <c r="C38" s="375"/>
      <c r="D38" s="375"/>
      <c r="E38" s="375"/>
      <c r="F38" s="375"/>
      <c r="G38" s="375"/>
      <c r="H38" s="375"/>
      <c r="I38" s="375"/>
      <c r="J38" s="375"/>
      <c r="K38" s="375"/>
      <c r="L38" s="375"/>
      <c r="N38" s="57"/>
      <c r="O38" s="57"/>
      <c r="P38" s="57"/>
    </row>
    <row r="40" spans="1:16" s="81" customFormat="1" ht="13.8" x14ac:dyDescent="0.25">
      <c r="A40" s="372" t="s">
        <v>523</v>
      </c>
      <c r="B40" s="372"/>
      <c r="C40" s="372"/>
      <c r="D40" s="372"/>
      <c r="E40" s="372"/>
      <c r="F40" s="372"/>
      <c r="G40" s="372"/>
      <c r="H40" s="372"/>
      <c r="I40" s="372"/>
      <c r="J40" s="195"/>
      <c r="N40" s="57"/>
      <c r="O40" s="57"/>
      <c r="P40" s="57"/>
    </row>
    <row r="41" spans="1:16" s="184" customFormat="1" ht="12" customHeight="1" x14ac:dyDescent="0.2">
      <c r="A41" s="373" t="s">
        <v>505</v>
      </c>
      <c r="B41" s="374"/>
      <c r="C41" s="374"/>
      <c r="D41" s="374"/>
      <c r="E41" s="374"/>
      <c r="F41" s="374"/>
      <c r="G41" s="374"/>
      <c r="H41" s="374"/>
      <c r="I41" s="374"/>
      <c r="J41" s="197"/>
    </row>
    <row r="42" spans="1:16" s="81" customFormat="1" ht="12" customHeight="1" x14ac:dyDescent="0.25">
      <c r="A42" s="250"/>
      <c r="B42" s="251"/>
      <c r="C42" s="251"/>
      <c r="D42" s="251"/>
      <c r="E42" s="251"/>
      <c r="F42" s="251"/>
      <c r="G42" s="251"/>
      <c r="H42" s="251"/>
      <c r="I42" s="251"/>
      <c r="J42" s="251"/>
      <c r="N42" s="57"/>
      <c r="O42" s="57"/>
      <c r="P42" s="57"/>
    </row>
    <row r="43" spans="1:16" s="146" customFormat="1" ht="23.4" customHeight="1" x14ac:dyDescent="0.25">
      <c r="A43" s="375" t="s">
        <v>522</v>
      </c>
      <c r="B43" s="375"/>
      <c r="C43" s="375"/>
      <c r="D43" s="375"/>
      <c r="E43" s="375"/>
      <c r="F43" s="375"/>
      <c r="G43" s="375"/>
      <c r="H43" s="375"/>
      <c r="I43" s="375"/>
      <c r="J43" s="375"/>
      <c r="K43" s="375"/>
      <c r="L43" s="375"/>
      <c r="M43" s="375"/>
    </row>
    <row r="44" spans="1:16" s="184" customFormat="1" ht="12" customHeight="1" x14ac:dyDescent="0.2">
      <c r="A44" s="273" t="s">
        <v>521</v>
      </c>
    </row>
    <row r="45" spans="1:16" s="81" customFormat="1" ht="13.8" x14ac:dyDescent="0.25">
      <c r="A45" s="195"/>
      <c r="B45" s="195"/>
      <c r="C45" s="195"/>
      <c r="D45" s="195"/>
      <c r="E45" s="195"/>
      <c r="F45" s="195"/>
      <c r="G45" s="195"/>
      <c r="H45" s="195"/>
      <c r="I45" s="195"/>
      <c r="J45" s="195"/>
      <c r="N45" s="57"/>
      <c r="O45" s="57"/>
      <c r="P45" s="57"/>
    </row>
    <row r="46" spans="1:16" s="81" customFormat="1" ht="13.8" x14ac:dyDescent="0.25">
      <c r="A46" s="372" t="s">
        <v>502</v>
      </c>
      <c r="B46" s="372"/>
      <c r="C46" s="372"/>
      <c r="D46" s="372"/>
      <c r="E46" s="372"/>
      <c r="F46" s="372"/>
      <c r="G46" s="372"/>
      <c r="H46" s="372"/>
      <c r="I46" s="372"/>
      <c r="J46" s="195"/>
      <c r="N46" s="57"/>
      <c r="O46" s="57"/>
      <c r="P46" s="57"/>
    </row>
    <row r="47" spans="1:16" s="81" customFormat="1" ht="33" customHeight="1" x14ac:dyDescent="0.25">
      <c r="A47" s="371" t="s">
        <v>501</v>
      </c>
      <c r="B47" s="371"/>
      <c r="C47" s="371"/>
      <c r="D47" s="371"/>
      <c r="E47" s="371"/>
      <c r="F47" s="371"/>
      <c r="G47" s="371"/>
      <c r="H47" s="371"/>
      <c r="I47" s="371"/>
      <c r="J47" s="371"/>
      <c r="K47" s="371"/>
      <c r="N47" s="57"/>
      <c r="O47" s="57"/>
      <c r="P47" s="57"/>
    </row>
    <row r="48" spans="1:16" s="81" customFormat="1" ht="12.6" customHeight="1" x14ac:dyDescent="0.25">
      <c r="A48" s="377" t="s">
        <v>540</v>
      </c>
      <c r="B48" s="377"/>
      <c r="C48" s="377"/>
      <c r="D48" s="377"/>
      <c r="E48" s="376" t="s">
        <v>506</v>
      </c>
      <c r="F48" s="376"/>
      <c r="G48" s="376"/>
      <c r="H48" s="376"/>
      <c r="I48" s="376"/>
      <c r="J48" s="185"/>
      <c r="K48" s="196"/>
      <c r="N48" s="57"/>
      <c r="O48" s="57"/>
      <c r="P48" s="57"/>
    </row>
    <row r="49" spans="1:16" s="186" customFormat="1" ht="34.950000000000003" customHeight="1" x14ac:dyDescent="0.25">
      <c r="A49" s="375" t="s">
        <v>503</v>
      </c>
      <c r="B49" s="375"/>
      <c r="C49" s="375"/>
      <c r="D49" s="375"/>
      <c r="E49" s="375"/>
      <c r="F49" s="375"/>
      <c r="G49" s="375"/>
      <c r="H49" s="375"/>
      <c r="I49" s="375"/>
      <c r="J49" s="267"/>
      <c r="K49" s="196"/>
      <c r="N49" s="57"/>
      <c r="O49" s="57"/>
      <c r="P49" s="57"/>
    </row>
    <row r="50" spans="1:16" s="81" customFormat="1" ht="21.6" customHeight="1" x14ac:dyDescent="0.25">
      <c r="A50" s="371" t="s">
        <v>504</v>
      </c>
      <c r="B50" s="371"/>
      <c r="C50" s="371"/>
      <c r="D50" s="371"/>
      <c r="E50" s="371"/>
      <c r="F50" s="371"/>
      <c r="G50" s="371"/>
      <c r="H50" s="371"/>
      <c r="I50" s="371"/>
      <c r="J50" s="371"/>
      <c r="K50" s="371"/>
      <c r="N50" s="57"/>
      <c r="O50" s="57"/>
      <c r="P50" s="57"/>
    </row>
    <row r="51" spans="1:16" s="81" customFormat="1" ht="13.8" x14ac:dyDescent="0.25">
      <c r="N51" s="57"/>
      <c r="O51" s="57"/>
      <c r="P51" s="57"/>
    </row>
    <row r="52" spans="1:16" s="184" customFormat="1" ht="11.4" customHeight="1" x14ac:dyDescent="0.25">
      <c r="A52" s="120" t="s">
        <v>465</v>
      </c>
      <c r="B52" s="188" t="s">
        <v>467</v>
      </c>
      <c r="C52" s="120"/>
      <c r="D52" s="120"/>
      <c r="E52" s="120"/>
      <c r="G52" s="120" t="s">
        <v>466</v>
      </c>
      <c r="H52" s="188" t="s">
        <v>467</v>
      </c>
      <c r="I52" s="188"/>
      <c r="J52" s="268"/>
      <c r="N52" s="57"/>
      <c r="O52" s="57"/>
      <c r="P52" s="57"/>
    </row>
    <row r="53" spans="1:16" s="184" customFormat="1" ht="15" customHeight="1" x14ac:dyDescent="0.25">
      <c r="A53" s="184" t="s">
        <v>454</v>
      </c>
      <c r="B53" s="187" t="s">
        <v>252</v>
      </c>
      <c r="G53" s="184" t="s">
        <v>68</v>
      </c>
      <c r="H53" s="187" t="s">
        <v>101</v>
      </c>
      <c r="N53" s="57"/>
      <c r="O53" s="57"/>
      <c r="P53" s="57"/>
    </row>
    <row r="54" spans="1:16" s="184" customFormat="1" ht="15" customHeight="1" x14ac:dyDescent="0.25">
      <c r="A54" s="184" t="s">
        <v>78</v>
      </c>
      <c r="B54" s="187" t="s">
        <v>92</v>
      </c>
      <c r="G54" s="184" t="s">
        <v>69</v>
      </c>
      <c r="H54" s="187" t="s">
        <v>100</v>
      </c>
      <c r="N54" s="57"/>
      <c r="O54" s="57"/>
      <c r="P54" s="57"/>
    </row>
    <row r="55" spans="1:16" s="184" customFormat="1" ht="15" customHeight="1" x14ac:dyDescent="0.25">
      <c r="A55" s="184" t="s">
        <v>81</v>
      </c>
      <c r="B55" s="187" t="s">
        <v>95</v>
      </c>
      <c r="G55" s="184" t="s">
        <v>70</v>
      </c>
      <c r="H55" s="187" t="s">
        <v>99</v>
      </c>
      <c r="N55" s="57"/>
      <c r="O55" s="57"/>
      <c r="P55" s="57"/>
    </row>
    <row r="56" spans="1:16" s="184" customFormat="1" ht="15" customHeight="1" x14ac:dyDescent="0.25">
      <c r="A56" s="184" t="s">
        <v>455</v>
      </c>
      <c r="B56" s="187" t="s">
        <v>253</v>
      </c>
      <c r="G56" s="184" t="s">
        <v>78</v>
      </c>
      <c r="H56" s="187" t="s">
        <v>92</v>
      </c>
      <c r="N56" s="57"/>
      <c r="O56" s="57"/>
      <c r="P56" s="57"/>
    </row>
    <row r="57" spans="1:16" s="184" customFormat="1" ht="15" customHeight="1" x14ac:dyDescent="0.25">
      <c r="G57" s="184" t="s">
        <v>79</v>
      </c>
      <c r="H57" s="187" t="s">
        <v>93</v>
      </c>
      <c r="N57" s="57"/>
      <c r="O57" s="57"/>
      <c r="P57" s="57"/>
    </row>
    <row r="58" spans="1:16" s="184" customFormat="1" ht="15" customHeight="1" x14ac:dyDescent="0.25">
      <c r="G58" s="184" t="s">
        <v>80</v>
      </c>
      <c r="H58" s="187" t="s">
        <v>94</v>
      </c>
      <c r="N58" s="57"/>
      <c r="O58" s="57"/>
      <c r="P58" s="57"/>
    </row>
    <row r="59" spans="1:16" s="184" customFormat="1" ht="15" customHeight="1" x14ac:dyDescent="0.25">
      <c r="G59" s="184" t="s">
        <v>81</v>
      </c>
      <c r="H59" s="187" t="s">
        <v>95</v>
      </c>
      <c r="N59" s="57"/>
      <c r="O59" s="57"/>
      <c r="P59" s="57"/>
    </row>
    <row r="60" spans="1:16" s="184" customFormat="1" ht="15" customHeight="1" x14ac:dyDescent="0.25">
      <c r="G60" s="184" t="s">
        <v>82</v>
      </c>
      <c r="H60" s="187" t="s">
        <v>96</v>
      </c>
      <c r="N60" s="57"/>
      <c r="O60" s="57"/>
      <c r="P60" s="57"/>
    </row>
    <row r="61" spans="1:16" s="184" customFormat="1" ht="15" customHeight="1" x14ac:dyDescent="0.25">
      <c r="G61" s="184" t="s">
        <v>83</v>
      </c>
      <c r="H61" s="187" t="s">
        <v>97</v>
      </c>
      <c r="N61" s="57"/>
      <c r="O61" s="57"/>
      <c r="P61" s="57"/>
    </row>
    <row r="62" spans="1:16" s="184" customFormat="1" ht="15" customHeight="1" x14ac:dyDescent="0.25">
      <c r="G62" s="184" t="s">
        <v>84</v>
      </c>
      <c r="H62" s="187" t="s">
        <v>98</v>
      </c>
      <c r="N62" s="57"/>
      <c r="O62" s="57"/>
      <c r="P62" s="57"/>
    </row>
    <row r="63" spans="1:16" s="184" customFormat="1" ht="15" customHeight="1" x14ac:dyDescent="0.25">
      <c r="G63" s="184" t="s">
        <v>71</v>
      </c>
      <c r="H63" s="187" t="s">
        <v>85</v>
      </c>
      <c r="N63" s="57"/>
      <c r="O63" s="57"/>
      <c r="P63" s="57"/>
    </row>
    <row r="64" spans="1:16" s="184" customFormat="1" ht="15" customHeight="1" x14ac:dyDescent="0.25">
      <c r="G64" s="184" t="s">
        <v>72</v>
      </c>
      <c r="H64" s="187" t="s">
        <v>86</v>
      </c>
      <c r="N64" s="57"/>
      <c r="O64" s="57"/>
      <c r="P64" s="57"/>
    </row>
    <row r="65" spans="7:16" s="184" customFormat="1" ht="15" customHeight="1" x14ac:dyDescent="0.25">
      <c r="G65" s="184" t="s">
        <v>73</v>
      </c>
      <c r="H65" s="187" t="s">
        <v>87</v>
      </c>
      <c r="N65" s="57"/>
      <c r="O65" s="57"/>
      <c r="P65" s="57"/>
    </row>
    <row r="66" spans="7:16" s="184" customFormat="1" ht="15" customHeight="1" x14ac:dyDescent="0.25">
      <c r="G66" s="184" t="s">
        <v>74</v>
      </c>
      <c r="H66" s="187" t="s">
        <v>88</v>
      </c>
      <c r="N66" s="57"/>
      <c r="O66" s="57"/>
      <c r="P66" s="57"/>
    </row>
    <row r="67" spans="7:16" s="184" customFormat="1" ht="15" customHeight="1" x14ac:dyDescent="0.25">
      <c r="G67" s="184" t="s">
        <v>75</v>
      </c>
      <c r="H67" s="187" t="s">
        <v>89</v>
      </c>
      <c r="N67" s="57"/>
      <c r="O67" s="57"/>
      <c r="P67" s="57"/>
    </row>
    <row r="68" spans="7:16" s="184" customFormat="1" ht="15" customHeight="1" x14ac:dyDescent="0.25">
      <c r="G68" s="184" t="s">
        <v>76</v>
      </c>
      <c r="H68" s="187" t="s">
        <v>90</v>
      </c>
      <c r="N68" s="57"/>
      <c r="O68" s="57"/>
      <c r="P68" s="57"/>
    </row>
    <row r="69" spans="7:16" s="184" customFormat="1" ht="15" customHeight="1" x14ac:dyDescent="0.25">
      <c r="G69" s="184" t="s">
        <v>77</v>
      </c>
      <c r="H69" s="187" t="s">
        <v>91</v>
      </c>
      <c r="N69" s="57"/>
      <c r="O69" s="57"/>
      <c r="P69" s="57"/>
    </row>
  </sheetData>
  <mergeCells count="48">
    <mergeCell ref="F18:G18"/>
    <mergeCell ref="A18:E18"/>
    <mergeCell ref="A20:K20"/>
    <mergeCell ref="A16:G16"/>
    <mergeCell ref="B11:L11"/>
    <mergeCell ref="A17:B17"/>
    <mergeCell ref="C17:K17"/>
    <mergeCell ref="G14:H14"/>
    <mergeCell ref="E14:F14"/>
    <mergeCell ref="B2:E2"/>
    <mergeCell ref="C3:E3"/>
    <mergeCell ref="G3:I3"/>
    <mergeCell ref="A10:B10"/>
    <mergeCell ref="A8:F8"/>
    <mergeCell ref="B6:E6"/>
    <mergeCell ref="E10:F10"/>
    <mergeCell ref="G5:I5"/>
    <mergeCell ref="G4:I4"/>
    <mergeCell ref="B5:E5"/>
    <mergeCell ref="G6:L6"/>
    <mergeCell ref="G8:K8"/>
    <mergeCell ref="A7:C7"/>
    <mergeCell ref="I7:L7"/>
    <mergeCell ref="D7:F7"/>
    <mergeCell ref="A40:I40"/>
    <mergeCell ref="F21:I21"/>
    <mergeCell ref="F22:I22"/>
    <mergeCell ref="E23:I23"/>
    <mergeCell ref="A22:E22"/>
    <mergeCell ref="A21:E21"/>
    <mergeCell ref="A23:C23"/>
    <mergeCell ref="A24:C24"/>
    <mergeCell ref="E24:I24"/>
    <mergeCell ref="A38:L38"/>
    <mergeCell ref="A26:L26"/>
    <mergeCell ref="B30:E30"/>
    <mergeCell ref="C31:D31"/>
    <mergeCell ref="A32:C32"/>
    <mergeCell ref="A27:L27"/>
    <mergeCell ref="A28:E28"/>
    <mergeCell ref="A47:K47"/>
    <mergeCell ref="A50:K50"/>
    <mergeCell ref="A46:I46"/>
    <mergeCell ref="A41:I41"/>
    <mergeCell ref="A43:M43"/>
    <mergeCell ref="A49:I49"/>
    <mergeCell ref="E48:I48"/>
    <mergeCell ref="A48:D48"/>
  </mergeCells>
  <dataValidations count="11">
    <dataValidation type="list" allowBlank="1" showInputMessage="1" showErrorMessage="1" promptTitle="Site Selection Process" sqref="E9">
      <formula1>SiteSelection</formula1>
    </dataValidation>
    <dataValidation type="list" allowBlank="1" showInputMessage="1" showErrorMessage="1" sqref="B5:E5">
      <formula1>NY_Counties</formula1>
    </dataValidation>
    <dataValidation type="list" allowBlank="1" showInputMessage="1" showErrorMessage="1" sqref="F21:F22">
      <formula1>HGMclass</formula1>
    </dataValidation>
    <dataValidation type="list" errorStyle="warning" allowBlank="1" showInputMessage="1" showErrorMessage="1" error="Please select from the drop down list." sqref="E23:J23">
      <formula1>HGMsubclass</formula1>
    </dataValidation>
    <dataValidation type="list" allowBlank="1" showInputMessage="1" showErrorMessage="1" error="Please select from drop down list." sqref="I19:J19 H18:H19 F19:G19">
      <formula1>origin</formula1>
    </dataValidation>
    <dataValidation type="list" errorStyle="warning" allowBlank="1" showInputMessage="1" showErrorMessage="1" error="Please select from drop down list." sqref="F18:G18">
      <formula1>origin</formula1>
    </dataValidation>
    <dataValidation type="list" errorStyle="warning" allowBlank="1" showInputMessage="1" showErrorMessage="1" error="Please select from list" sqref="B30">
      <formula1>layout</formula1>
    </dataValidation>
    <dataValidation type="list" allowBlank="1" showInputMessage="1" showErrorMessage="1" error="Please select a unit of measurement" sqref="E31">
      <formula1>units</formula1>
    </dataValidation>
    <dataValidation type="list" allowBlank="1" showInputMessage="1" showErrorMessage="1" error="Please select from the list." sqref="E32">
      <formula1>SAmeasure</formula1>
    </dataValidation>
    <dataValidation type="list" errorStyle="warning" allowBlank="1" showInputMessage="1" showErrorMessage="1" promptTitle="Site Selection Process" sqref="D7">
      <formula1>SiteSelection</formula1>
    </dataValidation>
    <dataValidation type="list" errorStyle="information" allowBlank="1" showInputMessage="1" prompt="Select from the drop down list or type your own comments." sqref="I7:L7">
      <formula1>locale</formula1>
    </dataValidation>
  </dataValidations>
  <hyperlinks>
    <hyperlink ref="A41" r:id="rId1"/>
    <hyperlink ref="E48" r:id="rId2"/>
    <hyperlink ref="A44" r:id="rId3"/>
  </hyperlinks>
  <pageMargins left="0.7" right="0.7" top="0.75" bottom="0.75" header="0.3" footer="0.3"/>
  <pageSetup orientation="portrait" r:id="rId4"/>
  <rowBreaks count="1" manualBreakCount="1">
    <brk id="38" max="16383" man="1"/>
  </rowBreaks>
  <drawing r:id="rId5"/>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LookUpTabels_DoNotEdit!$E$2:$E$5</xm:f>
          </x14:formula1>
          <xm:sqref>I12:J12 G8</xm:sqref>
        </x14:dataValidation>
        <x14:dataValidation type="list" allowBlank="1" showInputMessage="1" showErrorMessage="1" promptTitle="Select Lat/Long or UTM" prompt="Select Lat/Long or UTM">
          <x14:formula1>
            <xm:f>LookUpTabels_DoNotEdit!$I$2:$I$3</xm:f>
          </x14:formula1>
          <xm:sqref>C10:D10</xm:sqref>
        </x14:dataValidation>
        <x14:dataValidation type="list" errorStyle="warning" allowBlank="1" showInputMessage="1" showErrorMessage="1" error="Please select from the drop down list." prompt="select from list">
          <x14:formula1>
            <xm:f>LookUpTabels_DoNotEdit!$F$2:$F$5</xm:f>
          </x14:formula1>
          <xm:sqref>E14 I14:J14</xm:sqref>
        </x14:dataValidation>
        <x14:dataValidation type="list" allowBlank="1" showInputMessage="1" showErrorMessage="1" error="Please select from the drop down list." prompt="select from list">
          <x14:formula1>
            <xm:f>LookUpTabels_DoNotEdit!$B$2:$B$18</xm:f>
          </x14:formula1>
          <xm:sqref>I15:J15 E15:F15</xm:sqref>
        </x14:dataValidation>
        <x14:dataValidation type="list" allowBlank="1" showInputMessage="1" showErrorMessage="1" prompt="yes/no">
          <x14:formula1>
            <xm:f>LookUpTabels_DoNotEdit!$M$2:$M$3</xm:f>
          </x14:formula1>
          <xm:sqref>I16:J16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M60"/>
  <sheetViews>
    <sheetView showGridLines="0" zoomScaleNormal="100" workbookViewId="0">
      <selection activeCell="D7" sqref="D7:F7"/>
    </sheetView>
  </sheetViews>
  <sheetFormatPr defaultRowHeight="14.4" x14ac:dyDescent="0.3"/>
  <cols>
    <col min="1" max="1" width="9.109375" style="50"/>
    <col min="2" max="2" width="14.88671875" style="50" customWidth="1"/>
    <col min="3" max="3" width="1.6640625" customWidth="1"/>
    <col min="4" max="4" width="7.5546875" customWidth="1"/>
    <col min="5" max="5" width="1.6640625" customWidth="1"/>
    <col min="6" max="6" width="7.88671875" customWidth="1"/>
    <col min="7" max="7" width="1.6640625" customWidth="1"/>
    <col min="8" max="8" width="25.6640625" customWidth="1"/>
    <col min="9" max="9" width="1.6640625" customWidth="1"/>
    <col min="10" max="10" width="6.6640625" customWidth="1"/>
    <col min="11" max="11" width="1.6640625" customWidth="1"/>
    <col min="12" max="12" width="25.6640625" customWidth="1"/>
    <col min="13" max="13" width="9" customWidth="1"/>
  </cols>
  <sheetData>
    <row r="2" spans="1:13" s="242" customFormat="1" ht="18" x14ac:dyDescent="0.35">
      <c r="A2" s="326" t="s">
        <v>580</v>
      </c>
      <c r="B2" s="322"/>
    </row>
    <row r="4" spans="1:13" s="57" customFormat="1" ht="18" customHeight="1" x14ac:dyDescent="0.25">
      <c r="A4" s="411" t="s">
        <v>518</v>
      </c>
      <c r="B4" s="411"/>
      <c r="C4" s="411"/>
      <c r="D4" s="411"/>
      <c r="E4" s="411"/>
      <c r="F4" s="411"/>
      <c r="G4" s="411"/>
      <c r="H4" s="411"/>
      <c r="I4" s="411"/>
      <c r="J4" s="411"/>
      <c r="K4" s="411"/>
      <c r="L4" s="411"/>
      <c r="M4" s="198"/>
    </row>
    <row r="5" spans="1:13" s="146" customFormat="1" ht="18" customHeight="1" x14ac:dyDescent="0.25">
      <c r="A5" s="323" t="s">
        <v>541</v>
      </c>
      <c r="B5" s="323"/>
      <c r="J5" s="182"/>
    </row>
    <row r="6" spans="1:13" s="146" customFormat="1" ht="10.199999999999999" customHeight="1" x14ac:dyDescent="0.3">
      <c r="A6" s="323"/>
      <c r="B6" s="323"/>
      <c r="J6"/>
    </row>
    <row r="7" spans="1:13" s="146" customFormat="1" ht="18" customHeight="1" x14ac:dyDescent="0.25">
      <c r="A7" s="387" t="s">
        <v>529</v>
      </c>
      <c r="B7" s="387"/>
      <c r="C7" s="110"/>
      <c r="D7" s="412"/>
      <c r="E7" s="412"/>
      <c r="F7" s="412"/>
      <c r="H7" s="387" t="s">
        <v>533</v>
      </c>
      <c r="I7" s="387"/>
      <c r="J7" s="182"/>
      <c r="K7" s="237"/>
      <c r="L7" s="57"/>
    </row>
    <row r="8" spans="1:13" s="146" customFormat="1" ht="18" customHeight="1" x14ac:dyDescent="0.25">
      <c r="A8" s="387" t="s">
        <v>530</v>
      </c>
      <c r="B8" s="387"/>
      <c r="C8" s="110"/>
      <c r="D8" s="413"/>
      <c r="E8" s="413"/>
      <c r="F8" s="413"/>
      <c r="H8" s="387" t="s">
        <v>531</v>
      </c>
      <c r="I8" s="387"/>
      <c r="J8" s="240"/>
      <c r="K8" s="249"/>
      <c r="L8" s="57"/>
    </row>
    <row r="9" spans="1:13" s="57" customFormat="1" ht="10.199999999999999" customHeight="1" x14ac:dyDescent="0.25">
      <c r="A9" s="121"/>
      <c r="B9" s="427" t="s">
        <v>588</v>
      </c>
      <c r="C9" s="427"/>
      <c r="D9" s="427"/>
      <c r="E9" s="427"/>
      <c r="F9" s="427"/>
    </row>
    <row r="10" spans="1:13" s="57" customFormat="1" ht="10.199999999999999" customHeight="1" x14ac:dyDescent="0.25">
      <c r="A10" s="121"/>
      <c r="B10" s="238"/>
      <c r="C10" s="238"/>
    </row>
    <row r="11" spans="1:13" s="57" customFormat="1" ht="18" customHeight="1" x14ac:dyDescent="0.25">
      <c r="A11" s="411" t="s">
        <v>542</v>
      </c>
      <c r="B11" s="411"/>
      <c r="C11" s="411"/>
      <c r="D11" s="411"/>
      <c r="E11" s="411"/>
      <c r="F11" s="411"/>
      <c r="G11" s="411"/>
      <c r="H11" s="411"/>
      <c r="I11" s="411"/>
      <c r="J11" s="411"/>
      <c r="K11" s="411"/>
      <c r="L11" s="411"/>
      <c r="M11" s="198"/>
    </row>
    <row r="12" spans="1:13" s="146" customFormat="1" ht="18" customHeight="1" x14ac:dyDescent="0.25">
      <c r="A12" s="387" t="s">
        <v>618</v>
      </c>
      <c r="B12" s="387"/>
      <c r="C12" s="110"/>
      <c r="D12" s="385"/>
      <c r="E12" s="385"/>
      <c r="F12" s="385"/>
      <c r="G12" s="385"/>
      <c r="H12" s="385"/>
      <c r="J12" s="416"/>
      <c r="K12" s="416"/>
      <c r="L12" s="416"/>
    </row>
    <row r="13" spans="1:13" s="146" customFormat="1" ht="18" customHeight="1" x14ac:dyDescent="0.25">
      <c r="A13" s="320"/>
      <c r="B13" s="320" t="s">
        <v>525</v>
      </c>
      <c r="C13" s="110"/>
      <c r="D13" s="409"/>
      <c r="E13" s="409"/>
      <c r="F13" s="409"/>
      <c r="G13" s="409"/>
      <c r="H13" s="194"/>
      <c r="J13" s="193"/>
      <c r="K13" s="193"/>
      <c r="L13" s="286"/>
    </row>
    <row r="14" spans="1:13" s="274" customFormat="1" ht="10.199999999999999" customHeight="1" x14ac:dyDescent="0.25">
      <c r="A14" s="239"/>
      <c r="B14" s="239"/>
      <c r="C14" s="239"/>
      <c r="D14" s="239"/>
      <c r="E14" s="239"/>
      <c r="F14" s="239"/>
      <c r="G14" s="239"/>
      <c r="H14" s="239"/>
      <c r="J14" s="168"/>
      <c r="K14" s="168"/>
      <c r="L14" s="286"/>
    </row>
    <row r="15" spans="1:13" s="274" customFormat="1" ht="18" customHeight="1" x14ac:dyDescent="0.25">
      <c r="A15" s="417" t="s">
        <v>538</v>
      </c>
      <c r="B15" s="417"/>
      <c r="C15" s="417"/>
      <c r="D15" s="417"/>
      <c r="E15" s="239"/>
    </row>
    <row r="16" spans="1:13" s="81" customFormat="1" ht="16.2" customHeight="1" thickBot="1" x14ac:dyDescent="0.25">
      <c r="A16" s="324"/>
      <c r="B16" s="324"/>
      <c r="C16" s="290"/>
      <c r="D16" s="290" t="s">
        <v>534</v>
      </c>
      <c r="E16" s="290"/>
      <c r="F16" s="290" t="s">
        <v>535</v>
      </c>
      <c r="G16" s="290"/>
      <c r="H16" s="290" t="s">
        <v>536</v>
      </c>
      <c r="I16" s="290"/>
      <c r="J16" s="290"/>
      <c r="K16" s="290"/>
      <c r="L16" s="290"/>
    </row>
    <row r="17" spans="1:12" s="146" customFormat="1" ht="18" customHeight="1" x14ac:dyDescent="0.25">
      <c r="A17" s="414" t="s">
        <v>565</v>
      </c>
      <c r="B17" s="414"/>
      <c r="C17" s="257"/>
      <c r="D17" s="183"/>
      <c r="E17" s="263"/>
      <c r="F17" s="261"/>
      <c r="G17" s="184"/>
      <c r="H17" s="415"/>
      <c r="I17" s="415"/>
      <c r="J17" s="415"/>
      <c r="K17" s="415"/>
      <c r="L17" s="415"/>
    </row>
    <row r="18" spans="1:12" s="146" customFormat="1" ht="18" customHeight="1" x14ac:dyDescent="0.25">
      <c r="A18" s="405" t="s">
        <v>526</v>
      </c>
      <c r="B18" s="405"/>
      <c r="C18" s="255"/>
      <c r="D18" s="270"/>
      <c r="E18" s="263"/>
      <c r="F18" s="261"/>
      <c r="G18" s="184"/>
      <c r="H18" s="429"/>
      <c r="I18" s="429"/>
      <c r="J18" s="429"/>
      <c r="K18" s="429"/>
      <c r="L18" s="429"/>
    </row>
    <row r="19" spans="1:12" s="146" customFormat="1" ht="18" customHeight="1" x14ac:dyDescent="0.25">
      <c r="A19" s="405" t="s">
        <v>527</v>
      </c>
      <c r="B19" s="405"/>
      <c r="C19" s="255"/>
      <c r="D19" s="183"/>
      <c r="E19" s="263"/>
      <c r="F19" s="261"/>
      <c r="G19" s="184"/>
      <c r="H19" s="429"/>
      <c r="I19" s="429"/>
      <c r="J19" s="429"/>
      <c r="K19" s="429"/>
      <c r="L19" s="429"/>
    </row>
    <row r="20" spans="1:12" s="146" customFormat="1" ht="18" customHeight="1" x14ac:dyDescent="0.25">
      <c r="A20" s="422" t="s">
        <v>537</v>
      </c>
      <c r="B20" s="422"/>
      <c r="C20" s="272"/>
      <c r="D20" s="270"/>
      <c r="E20" s="263"/>
      <c r="F20" s="271"/>
      <c r="G20" s="184"/>
      <c r="H20" s="428"/>
      <c r="I20" s="428"/>
      <c r="J20" s="428"/>
      <c r="K20" s="428"/>
      <c r="L20" s="428"/>
    </row>
    <row r="21" spans="1:12" s="146" customFormat="1" ht="10.199999999999999" customHeight="1" x14ac:dyDescent="0.25">
      <c r="A21" s="321"/>
      <c r="B21" s="321"/>
      <c r="C21" s="272"/>
      <c r="D21" s="263"/>
      <c r="E21" s="263"/>
      <c r="F21" s="269"/>
      <c r="G21" s="184"/>
      <c r="H21" s="287"/>
      <c r="I21" s="184"/>
      <c r="J21" s="194"/>
      <c r="K21" s="256"/>
      <c r="L21" s="288"/>
    </row>
    <row r="22" spans="1:12" s="146" customFormat="1" ht="18" customHeight="1" x14ac:dyDescent="0.25">
      <c r="A22" s="410" t="s">
        <v>539</v>
      </c>
      <c r="B22" s="410"/>
      <c r="C22" s="410"/>
      <c r="D22" s="410"/>
      <c r="E22" s="263"/>
      <c r="I22" s="184"/>
      <c r="J22" s="194"/>
      <c r="K22" s="256"/>
      <c r="L22" s="288"/>
    </row>
    <row r="23" spans="1:12" s="57" customFormat="1" ht="15" customHeight="1" thickBot="1" x14ac:dyDescent="0.3">
      <c r="A23" s="327"/>
      <c r="B23" s="289"/>
      <c r="C23" s="289"/>
      <c r="D23" s="290" t="s">
        <v>534</v>
      </c>
      <c r="E23" s="291"/>
      <c r="F23" s="290" t="s">
        <v>535</v>
      </c>
      <c r="G23" s="290"/>
      <c r="H23" s="290" t="s">
        <v>536</v>
      </c>
      <c r="I23" s="291"/>
      <c r="J23" s="291"/>
      <c r="K23" s="291"/>
      <c r="L23" s="291"/>
    </row>
    <row r="24" spans="1:12" s="57" customFormat="1" ht="18" customHeight="1" x14ac:dyDescent="0.25">
      <c r="A24" s="430" t="s">
        <v>565</v>
      </c>
      <c r="B24" s="430"/>
      <c r="C24" s="257"/>
      <c r="D24" s="183"/>
      <c r="F24" s="133"/>
      <c r="G24" s="184"/>
      <c r="H24" s="415"/>
      <c r="I24" s="415"/>
      <c r="J24" s="415"/>
      <c r="K24" s="415"/>
      <c r="L24" s="415"/>
    </row>
    <row r="25" spans="1:12" ht="18" customHeight="1" x14ac:dyDescent="0.3">
      <c r="A25" s="405" t="s">
        <v>526</v>
      </c>
      <c r="B25" s="405"/>
      <c r="C25" s="255"/>
      <c r="D25" s="270"/>
      <c r="F25" s="258"/>
      <c r="G25" s="256"/>
      <c r="H25" s="415"/>
      <c r="I25" s="415"/>
      <c r="J25" s="415"/>
      <c r="K25" s="415"/>
      <c r="L25" s="415"/>
    </row>
    <row r="26" spans="1:12" ht="18" customHeight="1" x14ac:dyDescent="0.3">
      <c r="A26" s="405" t="s">
        <v>527</v>
      </c>
      <c r="B26" s="405"/>
      <c r="C26" s="255"/>
      <c r="D26" s="183"/>
      <c r="F26" s="258"/>
      <c r="G26" s="256"/>
      <c r="H26" s="415"/>
      <c r="I26" s="415"/>
      <c r="J26" s="415"/>
      <c r="K26" s="415"/>
      <c r="L26" s="415"/>
    </row>
    <row r="27" spans="1:12" ht="18" customHeight="1" x14ac:dyDescent="0.3">
      <c r="A27" s="422" t="s">
        <v>537</v>
      </c>
      <c r="B27" s="422"/>
      <c r="C27" s="272"/>
      <c r="D27" s="270"/>
      <c r="F27" s="258"/>
      <c r="G27" s="256"/>
      <c r="H27" s="415"/>
      <c r="I27" s="415"/>
      <c r="J27" s="415"/>
      <c r="K27" s="415"/>
      <c r="L27" s="415"/>
    </row>
    <row r="29" spans="1:12" s="146" customFormat="1" ht="18" customHeight="1" x14ac:dyDescent="0.25">
      <c r="A29" s="410" t="s">
        <v>615</v>
      </c>
      <c r="B29" s="410"/>
      <c r="C29" s="410"/>
      <c r="D29" s="410"/>
      <c r="E29" s="410"/>
      <c r="F29" s="410"/>
      <c r="G29" s="410"/>
      <c r="H29" s="410"/>
      <c r="I29" s="410"/>
      <c r="J29" s="410"/>
      <c r="K29" s="410"/>
      <c r="L29" s="410"/>
    </row>
    <row r="30" spans="1:12" s="146" customFormat="1" ht="15.75" customHeight="1" thickBot="1" x14ac:dyDescent="0.3">
      <c r="A30" s="325" t="s">
        <v>258</v>
      </c>
      <c r="B30" s="325"/>
      <c r="C30" s="292"/>
      <c r="D30" s="294" t="s">
        <v>259</v>
      </c>
      <c r="E30" s="292"/>
      <c r="F30" s="292"/>
      <c r="G30" s="292"/>
      <c r="H30" s="292" t="s">
        <v>566</v>
      </c>
      <c r="I30" s="292"/>
      <c r="J30" s="292"/>
      <c r="K30" s="292"/>
      <c r="L30" s="292"/>
    </row>
    <row r="31" spans="1:12" s="146" customFormat="1" ht="18" customHeight="1" x14ac:dyDescent="0.25">
      <c r="A31" s="424"/>
      <c r="B31" s="424"/>
      <c r="C31" s="293"/>
      <c r="D31" s="425"/>
      <c r="E31" s="425"/>
      <c r="F31" s="425"/>
      <c r="G31" s="81"/>
      <c r="H31" s="426"/>
      <c r="I31" s="426"/>
      <c r="J31" s="426"/>
      <c r="K31" s="426"/>
      <c r="L31" s="426"/>
    </row>
    <row r="32" spans="1:12" s="146" customFormat="1" ht="18" customHeight="1" x14ac:dyDescent="0.25">
      <c r="A32" s="423"/>
      <c r="B32" s="423"/>
      <c r="C32" s="184"/>
      <c r="D32" s="420"/>
      <c r="E32" s="420"/>
      <c r="F32" s="420"/>
      <c r="G32" s="81"/>
      <c r="H32" s="421"/>
      <c r="I32" s="421"/>
      <c r="J32" s="421"/>
      <c r="K32" s="421"/>
      <c r="L32" s="421"/>
    </row>
    <row r="33" spans="1:13" s="146" customFormat="1" ht="18" customHeight="1" x14ac:dyDescent="0.25">
      <c r="A33" s="423"/>
      <c r="B33" s="423"/>
      <c r="C33" s="184"/>
      <c r="D33" s="420"/>
      <c r="E33" s="420"/>
      <c r="F33" s="420"/>
      <c r="G33" s="81"/>
      <c r="H33" s="421"/>
      <c r="I33" s="421"/>
      <c r="J33" s="421"/>
      <c r="K33" s="421"/>
      <c r="L33" s="421"/>
    </row>
    <row r="34" spans="1:13" s="184" customFormat="1" ht="18" customHeight="1" x14ac:dyDescent="0.2">
      <c r="A34" s="423"/>
      <c r="B34" s="423"/>
      <c r="D34" s="420"/>
      <c r="E34" s="420"/>
      <c r="F34" s="420"/>
      <c r="H34" s="420"/>
      <c r="I34" s="420"/>
      <c r="J34" s="420"/>
      <c r="K34" s="420"/>
      <c r="L34" s="420"/>
    </row>
    <row r="35" spans="1:13" s="146" customFormat="1" ht="18" customHeight="1" x14ac:dyDescent="0.25">
      <c r="A35" s="419"/>
      <c r="B35" s="419"/>
      <c r="D35" s="421"/>
      <c r="E35" s="421"/>
      <c r="F35" s="421"/>
      <c r="G35" s="81"/>
      <c r="H35" s="421"/>
      <c r="I35" s="421"/>
      <c r="J35" s="421"/>
      <c r="K35" s="421"/>
      <c r="L35" s="421"/>
    </row>
    <row r="36" spans="1:13" s="146" customFormat="1" ht="18" customHeight="1" x14ac:dyDescent="0.25">
      <c r="A36" s="418"/>
      <c r="B36" s="418"/>
      <c r="D36" s="421"/>
      <c r="E36" s="421"/>
      <c r="F36" s="421"/>
      <c r="G36" s="81"/>
      <c r="H36" s="421"/>
      <c r="I36" s="421"/>
      <c r="J36" s="421"/>
      <c r="K36" s="421"/>
      <c r="L36" s="421"/>
    </row>
    <row r="39" spans="1:13" ht="15.6" x14ac:dyDescent="0.3">
      <c r="A39" s="349" t="s">
        <v>616</v>
      </c>
    </row>
    <row r="40" spans="1:13" ht="7.95" customHeight="1" x14ac:dyDescent="0.3">
      <c r="A40" s="349"/>
    </row>
    <row r="41" spans="1:13" s="146" customFormat="1" ht="39.6" customHeight="1" x14ac:dyDescent="0.25">
      <c r="A41" s="403" t="s">
        <v>609</v>
      </c>
      <c r="B41" s="403"/>
      <c r="C41" s="403"/>
      <c r="D41" s="403"/>
      <c r="E41" s="403"/>
      <c r="F41" s="403"/>
      <c r="G41" s="403"/>
      <c r="H41" s="403"/>
      <c r="I41" s="403"/>
      <c r="J41" s="403"/>
      <c r="K41" s="403"/>
      <c r="L41" s="403"/>
      <c r="M41" s="403"/>
    </row>
    <row r="42" spans="1:13" s="184" customFormat="1" ht="12" customHeight="1" x14ac:dyDescent="0.2">
      <c r="A42" s="433" t="s">
        <v>608</v>
      </c>
      <c r="B42" s="433"/>
      <c r="C42" s="433"/>
      <c r="D42" s="376" t="s">
        <v>521</v>
      </c>
      <c r="E42" s="376"/>
      <c r="F42" s="376"/>
    </row>
    <row r="43" spans="1:13" ht="26.4" customHeight="1" x14ac:dyDescent="0.3">
      <c r="A43" s="432" t="s">
        <v>617</v>
      </c>
      <c r="B43" s="432"/>
      <c r="C43" s="432"/>
      <c r="D43" s="432"/>
      <c r="E43" s="432"/>
      <c r="F43" s="432"/>
      <c r="G43" s="432"/>
      <c r="H43" s="432"/>
      <c r="I43" s="432"/>
      <c r="J43" s="432"/>
      <c r="K43" s="432"/>
      <c r="L43" s="432"/>
      <c r="M43" s="432"/>
    </row>
    <row r="44" spans="1:13" x14ac:dyDescent="0.3">
      <c r="A44" s="350"/>
    </row>
    <row r="45" spans="1:13" x14ac:dyDescent="0.3">
      <c r="A45" s="121" t="s">
        <v>605</v>
      </c>
      <c r="F45" s="50"/>
    </row>
    <row r="46" spans="1:13" s="57" customFormat="1" ht="15" customHeight="1" x14ac:dyDescent="0.25">
      <c r="A46" s="372" t="s">
        <v>591</v>
      </c>
      <c r="B46" s="372"/>
      <c r="C46" s="372"/>
      <c r="D46" s="372"/>
      <c r="E46" s="372"/>
      <c r="F46" s="372"/>
      <c r="H46" s="431" t="s">
        <v>592</v>
      </c>
      <c r="I46" s="431"/>
      <c r="J46" s="431"/>
      <c r="K46" s="431"/>
      <c r="L46" s="431"/>
      <c r="M46" s="431"/>
    </row>
    <row r="47" spans="1:13" s="57" customFormat="1" ht="15" customHeight="1" x14ac:dyDescent="0.25">
      <c r="A47" s="372" t="s">
        <v>603</v>
      </c>
      <c r="B47" s="372"/>
      <c r="C47" s="372"/>
      <c r="D47" s="372"/>
      <c r="E47" s="372"/>
      <c r="F47" s="372"/>
      <c r="H47" s="431" t="s">
        <v>589</v>
      </c>
      <c r="I47" s="431"/>
      <c r="J47" s="431"/>
      <c r="K47" s="431"/>
      <c r="L47" s="431"/>
      <c r="M47" s="431"/>
    </row>
    <row r="48" spans="1:13" s="57" customFormat="1" ht="15" customHeight="1" x14ac:dyDescent="0.25">
      <c r="A48" s="372" t="s">
        <v>602</v>
      </c>
      <c r="B48" s="372"/>
      <c r="C48" s="372"/>
      <c r="D48" s="372"/>
      <c r="E48" s="372"/>
      <c r="F48" s="372"/>
      <c r="H48" s="431" t="s">
        <v>590</v>
      </c>
      <c r="I48" s="431"/>
      <c r="J48" s="431"/>
      <c r="K48" s="431"/>
      <c r="L48" s="431"/>
      <c r="M48" s="431"/>
    </row>
    <row r="49" spans="1:13" s="121" customFormat="1" ht="15" customHeight="1" x14ac:dyDescent="0.25">
      <c r="A49" s="372" t="s">
        <v>601</v>
      </c>
      <c r="B49" s="372"/>
      <c r="C49" s="372"/>
      <c r="D49" s="372"/>
      <c r="E49" s="372"/>
      <c r="F49" s="372"/>
      <c r="H49" s="431" t="s">
        <v>593</v>
      </c>
      <c r="I49" s="431"/>
      <c r="J49" s="431"/>
      <c r="K49" s="431"/>
      <c r="L49" s="431"/>
      <c r="M49" s="431"/>
    </row>
    <row r="50" spans="1:13" s="121" customFormat="1" ht="15" customHeight="1" x14ac:dyDescent="0.25">
      <c r="A50" s="372" t="s">
        <v>600</v>
      </c>
      <c r="B50" s="372"/>
      <c r="C50" s="372"/>
      <c r="D50" s="372"/>
      <c r="E50" s="372"/>
      <c r="F50" s="372"/>
      <c r="H50" s="431" t="s">
        <v>594</v>
      </c>
      <c r="I50" s="431"/>
      <c r="J50" s="431"/>
      <c r="K50" s="431"/>
      <c r="L50" s="431"/>
      <c r="M50" s="431"/>
    </row>
    <row r="51" spans="1:13" s="121" customFormat="1" ht="15" customHeight="1" x14ac:dyDescent="0.25">
      <c r="A51" s="372" t="s">
        <v>596</v>
      </c>
      <c r="B51" s="372"/>
      <c r="C51" s="372"/>
      <c r="D51" s="372"/>
      <c r="E51" s="372"/>
      <c r="F51" s="372"/>
      <c r="H51" s="431" t="s">
        <v>595</v>
      </c>
      <c r="I51" s="431"/>
      <c r="J51" s="431"/>
      <c r="K51" s="431"/>
      <c r="L51" s="431"/>
      <c r="M51" s="431"/>
    </row>
    <row r="52" spans="1:13" s="121" customFormat="1" ht="15" customHeight="1" x14ac:dyDescent="0.25">
      <c r="A52" s="372" t="s">
        <v>599</v>
      </c>
      <c r="B52" s="372"/>
      <c r="C52" s="372"/>
      <c r="D52" s="372"/>
      <c r="E52" s="372"/>
      <c r="F52" s="372"/>
      <c r="H52" s="431" t="s">
        <v>597</v>
      </c>
      <c r="I52" s="431"/>
      <c r="J52" s="431"/>
      <c r="K52" s="431"/>
      <c r="L52" s="431"/>
      <c r="M52" s="431"/>
    </row>
    <row r="53" spans="1:13" s="121" customFormat="1" ht="15" customHeight="1" x14ac:dyDescent="0.25">
      <c r="A53" s="372" t="s">
        <v>604</v>
      </c>
      <c r="B53" s="372"/>
      <c r="C53" s="372"/>
      <c r="D53" s="372"/>
      <c r="E53" s="372"/>
      <c r="F53" s="372"/>
      <c r="H53" s="431" t="s">
        <v>598</v>
      </c>
      <c r="I53" s="431"/>
      <c r="J53" s="431"/>
      <c r="K53" s="431"/>
      <c r="L53" s="431"/>
      <c r="M53" s="431"/>
    </row>
    <row r="54" spans="1:13" s="57" customFormat="1" ht="15" customHeight="1" x14ac:dyDescent="0.25">
      <c r="A54" s="372" t="s">
        <v>606</v>
      </c>
      <c r="B54" s="372"/>
      <c r="C54" s="372"/>
      <c r="D54" s="372"/>
      <c r="E54" s="372"/>
      <c r="F54" s="372"/>
      <c r="H54" s="376" t="s">
        <v>607</v>
      </c>
      <c r="I54" s="376"/>
      <c r="J54" s="376"/>
      <c r="K54" s="376"/>
      <c r="L54" s="376"/>
      <c r="M54" s="376"/>
    </row>
    <row r="55" spans="1:13" s="57" customFormat="1" x14ac:dyDescent="0.3">
      <c r="A55" s="121"/>
      <c r="B55" s="121"/>
      <c r="D55" s="121"/>
      <c r="H55" s="351"/>
    </row>
    <row r="56" spans="1:13" s="57" customFormat="1" ht="13.8" x14ac:dyDescent="0.25">
      <c r="A56" s="121"/>
      <c r="B56" s="121"/>
      <c r="D56" s="121"/>
    </row>
    <row r="57" spans="1:13" s="57" customFormat="1" ht="13.8" x14ac:dyDescent="0.25">
      <c r="A57" s="121"/>
      <c r="B57" s="121"/>
      <c r="D57" s="121"/>
    </row>
    <row r="58" spans="1:13" s="57" customFormat="1" ht="13.8" x14ac:dyDescent="0.25">
      <c r="A58" s="121"/>
      <c r="B58" s="121"/>
      <c r="D58" s="121"/>
    </row>
    <row r="59" spans="1:13" s="57" customFormat="1" ht="13.8" x14ac:dyDescent="0.25">
      <c r="A59" s="121"/>
      <c r="B59" s="121"/>
      <c r="D59" s="121"/>
    </row>
    <row r="60" spans="1:13" s="57" customFormat="1" ht="13.8" x14ac:dyDescent="0.25">
      <c r="A60" s="121"/>
      <c r="B60" s="121"/>
    </row>
  </sheetData>
  <mergeCells count="72">
    <mergeCell ref="A54:F54"/>
    <mergeCell ref="A53:F53"/>
    <mergeCell ref="A52:F52"/>
    <mergeCell ref="A51:F51"/>
    <mergeCell ref="A50:F50"/>
    <mergeCell ref="H50:M50"/>
    <mergeCell ref="H52:M52"/>
    <mergeCell ref="H53:M53"/>
    <mergeCell ref="H51:M51"/>
    <mergeCell ref="H54:M54"/>
    <mergeCell ref="A41:M41"/>
    <mergeCell ref="H46:M46"/>
    <mergeCell ref="H47:M47"/>
    <mergeCell ref="H48:M48"/>
    <mergeCell ref="H49:M49"/>
    <mergeCell ref="A43:M43"/>
    <mergeCell ref="D42:F42"/>
    <mergeCell ref="A42:C42"/>
    <mergeCell ref="A49:F49"/>
    <mergeCell ref="A48:F48"/>
    <mergeCell ref="A47:F47"/>
    <mergeCell ref="A46:F46"/>
    <mergeCell ref="A29:L29"/>
    <mergeCell ref="B9:F9"/>
    <mergeCell ref="H25:L25"/>
    <mergeCell ref="H24:L24"/>
    <mergeCell ref="H20:L20"/>
    <mergeCell ref="H19:L19"/>
    <mergeCell ref="H18:L18"/>
    <mergeCell ref="H27:L27"/>
    <mergeCell ref="H26:L26"/>
    <mergeCell ref="A24:B24"/>
    <mergeCell ref="A25:B25"/>
    <mergeCell ref="A26:B26"/>
    <mergeCell ref="A20:B20"/>
    <mergeCell ref="D36:F36"/>
    <mergeCell ref="H36:L36"/>
    <mergeCell ref="A31:B31"/>
    <mergeCell ref="D31:F31"/>
    <mergeCell ref="H31:L31"/>
    <mergeCell ref="J12:L12"/>
    <mergeCell ref="A15:D15"/>
    <mergeCell ref="A36:B36"/>
    <mergeCell ref="A35:B35"/>
    <mergeCell ref="H34:L34"/>
    <mergeCell ref="H33:L33"/>
    <mergeCell ref="A27:B27"/>
    <mergeCell ref="A34:B34"/>
    <mergeCell ref="A33:B33"/>
    <mergeCell ref="A32:B32"/>
    <mergeCell ref="D34:F34"/>
    <mergeCell ref="D33:F33"/>
    <mergeCell ref="D32:F32"/>
    <mergeCell ref="H32:L32"/>
    <mergeCell ref="D35:F35"/>
    <mergeCell ref="H35:L35"/>
    <mergeCell ref="D13:G13"/>
    <mergeCell ref="A18:B18"/>
    <mergeCell ref="A22:D22"/>
    <mergeCell ref="A4:L4"/>
    <mergeCell ref="D7:F7"/>
    <mergeCell ref="D8:F8"/>
    <mergeCell ref="H7:I7"/>
    <mergeCell ref="H8:I8"/>
    <mergeCell ref="A7:B7"/>
    <mergeCell ref="A8:B8"/>
    <mergeCell ref="A11:L11"/>
    <mergeCell ref="A12:B12"/>
    <mergeCell ref="A17:B17"/>
    <mergeCell ref="A19:B19"/>
    <mergeCell ref="H17:L17"/>
    <mergeCell ref="D12:H12"/>
  </mergeCells>
  <dataValidations count="2">
    <dataValidation type="whole" allowBlank="1" showInputMessage="1" showErrorMessage="1" sqref="F17:F21">
      <formula1>0</formula1>
      <formula2>1000</formula2>
    </dataValidation>
    <dataValidation type="list" errorStyle="warning" allowBlank="1" showInputMessage="1" showErrorMessage="1" prompt="Yes/No" sqref="D24:D27 E17:E22 D17:D21">
      <formula1>yn</formula1>
    </dataValidation>
  </dataValidations>
  <hyperlinks>
    <hyperlink ref="D42" r:id="rId1"/>
    <hyperlink ref="H47" r:id="rId2"/>
    <hyperlink ref="H48" r:id="rId3"/>
    <hyperlink ref="H46" r:id="rId4"/>
    <hyperlink ref="H49" r:id="rId5"/>
    <hyperlink ref="H50" r:id="rId6"/>
    <hyperlink ref="H51" r:id="rId7"/>
    <hyperlink ref="H52" r:id="rId8"/>
    <hyperlink ref="H53" r:id="rId9"/>
    <hyperlink ref="H54" r:id="rId10"/>
  </hyperlinks>
  <pageMargins left="0.7" right="0.7" top="0.75" bottom="0.75" header="0.3" footer="0.3"/>
  <pageSetup orientation="portrait" r:id="rId1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LookUpTabels_DoNotEdit!$M$2:$M$3</xm:f>
          </x14:formula1>
          <xm:sqref>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499984740745262"/>
  </sheetPr>
  <dimension ref="A1:R39"/>
  <sheetViews>
    <sheetView showGridLines="0" zoomScaleNormal="100" workbookViewId="0">
      <selection activeCell="S8" sqref="S8"/>
    </sheetView>
  </sheetViews>
  <sheetFormatPr defaultColWidth="8.88671875" defaultRowHeight="13.8" x14ac:dyDescent="0.25"/>
  <cols>
    <col min="1" max="1" width="1.6640625" style="57" customWidth="1"/>
    <col min="2" max="2" width="11" style="57" customWidth="1"/>
    <col min="3" max="3" width="11.33203125" style="57" customWidth="1"/>
    <col min="4" max="4" width="7.6640625" style="57" customWidth="1"/>
    <col min="5" max="5" width="0.88671875" style="57" customWidth="1"/>
    <col min="6" max="7" width="2.6640625" style="57" customWidth="1"/>
    <col min="8" max="8" width="6.33203125" style="57" customWidth="1"/>
    <col min="9" max="9" width="6.44140625" style="57" customWidth="1"/>
    <col min="10" max="10" width="7.6640625" style="57" customWidth="1"/>
    <col min="11" max="11" width="10.33203125" style="57" customWidth="1"/>
    <col min="12" max="12" width="7.6640625" style="57" customWidth="1"/>
    <col min="13" max="14" width="2.6640625" style="57" customWidth="1"/>
    <col min="15" max="15" width="6.33203125" style="57" customWidth="1"/>
    <col min="16" max="16384" width="8.88671875" style="57"/>
  </cols>
  <sheetData>
    <row r="1" spans="1:15" ht="15" customHeight="1" x14ac:dyDescent="0.25"/>
    <row r="2" spans="1:15" s="174" customFormat="1" ht="21" x14ac:dyDescent="0.4">
      <c r="A2" s="243" t="s">
        <v>520</v>
      </c>
    </row>
    <row r="3" spans="1:15" s="242" customFormat="1" ht="18" x14ac:dyDescent="0.35">
      <c r="B3" s="241" t="s">
        <v>519</v>
      </c>
    </row>
    <row r="4" spans="1:15" x14ac:dyDescent="0.25">
      <c r="B4" s="311" t="s">
        <v>105</v>
      </c>
    </row>
    <row r="5" spans="1:15" ht="15" customHeight="1" x14ac:dyDescent="0.25">
      <c r="B5" s="89"/>
    </row>
    <row r="6" spans="1:15" ht="17.399999999999999" customHeight="1" x14ac:dyDescent="0.25">
      <c r="B6" s="455" t="s">
        <v>38</v>
      </c>
      <c r="C6" s="455"/>
      <c r="D6" s="455"/>
      <c r="E6" s="455"/>
      <c r="F6" s="455"/>
      <c r="G6" s="455"/>
      <c r="H6" s="455"/>
      <c r="I6" s="455"/>
      <c r="J6" s="455"/>
      <c r="K6" s="455"/>
      <c r="L6" s="455"/>
      <c r="M6" s="455"/>
      <c r="N6" s="455"/>
    </row>
    <row r="7" spans="1:15" s="121" customFormat="1" ht="19.95" customHeight="1" x14ac:dyDescent="0.25">
      <c r="B7" s="86" t="s">
        <v>65</v>
      </c>
      <c r="C7" s="440">
        <f>Site_Description!B1</f>
        <v>0</v>
      </c>
      <c r="D7" s="440"/>
      <c r="E7" s="440"/>
      <c r="F7" s="440"/>
      <c r="G7" s="440"/>
      <c r="H7" s="440"/>
      <c r="I7" s="444" t="s">
        <v>60</v>
      </c>
      <c r="J7" s="444"/>
      <c r="K7" s="444"/>
      <c r="L7" s="442"/>
      <c r="M7" s="442"/>
      <c r="N7" s="442"/>
      <c r="O7" s="442"/>
    </row>
    <row r="8" spans="1:15" s="121" customFormat="1" ht="19.95" customHeight="1" x14ac:dyDescent="0.25">
      <c r="B8" s="86" t="s">
        <v>62</v>
      </c>
      <c r="C8" s="439">
        <f>Site_Description!B2</f>
        <v>0</v>
      </c>
      <c r="D8" s="439"/>
      <c r="E8" s="439"/>
      <c r="F8" s="439"/>
      <c r="G8" s="439"/>
      <c r="H8" s="439"/>
      <c r="I8" s="445" t="s">
        <v>63</v>
      </c>
      <c r="J8" s="445"/>
      <c r="K8" s="445"/>
      <c r="L8" s="441">
        <f>Site_Description!C3</f>
        <v>0</v>
      </c>
      <c r="M8" s="441"/>
      <c r="N8" s="441"/>
      <c r="O8" s="441"/>
    </row>
    <row r="9" spans="1:15" s="121" customFormat="1" ht="19.95" customHeight="1" x14ac:dyDescent="0.25">
      <c r="B9" s="444" t="s">
        <v>66</v>
      </c>
      <c r="C9" s="444"/>
      <c r="D9" s="441"/>
      <c r="E9" s="441"/>
      <c r="F9" s="441"/>
      <c r="G9" s="441"/>
      <c r="H9" s="84"/>
    </row>
    <row r="10" spans="1:15" s="121" customFormat="1" ht="15" customHeight="1" x14ac:dyDescent="0.25">
      <c r="H10" s="85"/>
    </row>
    <row r="11" spans="1:15" s="121" customFormat="1" ht="40.950000000000003" customHeight="1" x14ac:dyDescent="0.25">
      <c r="B11" s="443" t="s">
        <v>548</v>
      </c>
      <c r="C11" s="443"/>
      <c r="D11" s="443"/>
      <c r="E11" s="443"/>
      <c r="F11" s="443"/>
      <c r="G11" s="443"/>
      <c r="H11" s="443"/>
      <c r="I11" s="443"/>
      <c r="J11" s="443"/>
      <c r="K11" s="443"/>
      <c r="L11" s="443"/>
      <c r="M11" s="443"/>
      <c r="N11" s="443"/>
      <c r="O11" s="443"/>
    </row>
    <row r="12" spans="1:15" ht="15" customHeight="1" x14ac:dyDescent="0.25"/>
    <row r="13" spans="1:15" ht="18" thickBot="1" x14ac:dyDescent="0.3">
      <c r="B13" s="471" t="s">
        <v>10</v>
      </c>
      <c r="C13" s="471"/>
      <c r="D13" s="471"/>
      <c r="E13" s="471"/>
      <c r="F13" s="471"/>
      <c r="G13" s="471"/>
      <c r="H13" s="471"/>
      <c r="I13" s="315"/>
      <c r="J13" s="471" t="s">
        <v>9</v>
      </c>
      <c r="K13" s="471"/>
      <c r="L13" s="471"/>
      <c r="M13" s="471"/>
      <c r="N13" s="471"/>
      <c r="O13" s="471"/>
    </row>
    <row r="14" spans="1:15" ht="26.4" customHeight="1" x14ac:dyDescent="0.25">
      <c r="B14" s="472" t="s">
        <v>37</v>
      </c>
      <c r="C14" s="472"/>
      <c r="D14" s="472"/>
      <c r="E14" s="472"/>
      <c r="F14" s="472"/>
      <c r="G14" s="472"/>
      <c r="H14" s="472"/>
      <c r="I14" s="462"/>
      <c r="J14" s="472" t="s">
        <v>39</v>
      </c>
      <c r="K14" s="472"/>
      <c r="L14" s="472"/>
      <c r="M14" s="472"/>
      <c r="N14" s="472"/>
      <c r="O14" s="472"/>
    </row>
    <row r="15" spans="1:15" ht="24.6" customHeight="1" x14ac:dyDescent="0.25">
      <c r="B15" s="457" t="s">
        <v>443</v>
      </c>
      <c r="C15" s="457"/>
      <c r="D15" s="457"/>
      <c r="E15" s="457"/>
      <c r="F15" s="457"/>
      <c r="G15" s="457"/>
      <c r="H15" s="457"/>
      <c r="I15" s="462"/>
      <c r="J15" s="457" t="s">
        <v>64</v>
      </c>
      <c r="K15" s="457"/>
      <c r="L15" s="457"/>
      <c r="M15" s="457"/>
      <c r="N15" s="457"/>
      <c r="O15" s="457"/>
    </row>
    <row r="16" spans="1:15" ht="14.4" customHeight="1" x14ac:dyDescent="0.25">
      <c r="B16" s="470"/>
      <c r="C16" s="317"/>
      <c r="D16" s="66" t="s">
        <v>103</v>
      </c>
      <c r="E16" s="317"/>
      <c r="F16" s="317"/>
      <c r="G16" s="75"/>
      <c r="H16" s="318" t="s">
        <v>40</v>
      </c>
      <c r="I16" s="462"/>
      <c r="J16" s="473"/>
      <c r="K16" s="317"/>
      <c r="L16" s="66" t="s">
        <v>58</v>
      </c>
      <c r="M16" s="473"/>
      <c r="N16" s="76"/>
      <c r="O16" s="278" t="s">
        <v>42</v>
      </c>
    </row>
    <row r="17" spans="2:18" ht="14.4" customHeight="1" x14ac:dyDescent="0.25">
      <c r="B17" s="470"/>
      <c r="C17" s="317"/>
      <c r="D17" s="66" t="s">
        <v>102</v>
      </c>
      <c r="E17" s="317"/>
      <c r="F17" s="317"/>
      <c r="G17" s="75"/>
      <c r="H17" s="318" t="s">
        <v>41</v>
      </c>
      <c r="I17" s="462"/>
      <c r="J17" s="473"/>
      <c r="K17" s="317"/>
      <c r="L17" s="66" t="s">
        <v>59</v>
      </c>
      <c r="M17" s="473"/>
      <c r="N17" s="76"/>
      <c r="O17" s="318" t="s">
        <v>41</v>
      </c>
    </row>
    <row r="18" spans="2:18" ht="4.95" customHeight="1" x14ac:dyDescent="0.25">
      <c r="B18" s="474"/>
      <c r="C18" s="474"/>
      <c r="D18" s="456"/>
      <c r="E18" s="456"/>
      <c r="F18" s="469"/>
      <c r="G18" s="469"/>
      <c r="H18" s="316"/>
      <c r="I18" s="316"/>
      <c r="J18" s="465"/>
      <c r="K18" s="465"/>
      <c r="L18" s="463"/>
      <c r="M18" s="469"/>
      <c r="N18" s="469"/>
      <c r="O18" s="316"/>
    </row>
    <row r="19" spans="2:18" ht="13.95" customHeight="1" x14ac:dyDescent="0.25">
      <c r="B19" s="462" t="s">
        <v>43</v>
      </c>
      <c r="C19" s="462"/>
      <c r="D19" s="456"/>
      <c r="E19" s="456"/>
      <c r="F19" s="451" t="s">
        <v>44</v>
      </c>
      <c r="G19" s="451"/>
      <c r="H19" s="446">
        <f>D18*4</f>
        <v>0</v>
      </c>
      <c r="I19" s="452"/>
      <c r="J19" s="452" t="s">
        <v>30</v>
      </c>
      <c r="K19" s="452"/>
      <c r="L19" s="463"/>
      <c r="M19" s="451" t="s">
        <v>45</v>
      </c>
      <c r="N19" s="451"/>
      <c r="O19" s="446">
        <f>L18*6</f>
        <v>0</v>
      </c>
    </row>
    <row r="20" spans="2:18" ht="20.399999999999999" customHeight="1" x14ac:dyDescent="0.25">
      <c r="B20" s="457" t="s">
        <v>29</v>
      </c>
      <c r="C20" s="457"/>
      <c r="D20" s="468"/>
      <c r="E20" s="468"/>
      <c r="F20" s="451"/>
      <c r="G20" s="451"/>
      <c r="H20" s="447"/>
      <c r="I20" s="452"/>
      <c r="J20" s="453" t="s">
        <v>31</v>
      </c>
      <c r="K20" s="453"/>
      <c r="L20" s="435"/>
      <c r="M20" s="451"/>
      <c r="N20" s="451"/>
      <c r="O20" s="447"/>
    </row>
    <row r="21" spans="2:18" ht="4.95" customHeight="1" x14ac:dyDescent="0.25">
      <c r="B21" s="448"/>
      <c r="C21" s="448"/>
      <c r="D21" s="466"/>
      <c r="E21" s="466"/>
      <c r="F21" s="449"/>
      <c r="G21" s="449"/>
      <c r="H21" s="275"/>
      <c r="I21" s="313"/>
      <c r="J21" s="450"/>
      <c r="K21" s="450"/>
      <c r="L21" s="434"/>
      <c r="M21" s="449"/>
      <c r="N21" s="449"/>
      <c r="O21" s="275"/>
    </row>
    <row r="22" spans="2:18" ht="14.4" customHeight="1" x14ac:dyDescent="0.25">
      <c r="B22" s="462" t="s">
        <v>8</v>
      </c>
      <c r="C22" s="462"/>
      <c r="D22" s="467"/>
      <c r="E22" s="467"/>
      <c r="F22" s="451" t="s">
        <v>44</v>
      </c>
      <c r="G22" s="451"/>
      <c r="H22" s="446">
        <f>D21*4</f>
        <v>0</v>
      </c>
      <c r="I22" s="452"/>
      <c r="J22" s="452" t="s">
        <v>0</v>
      </c>
      <c r="K22" s="452"/>
      <c r="L22" s="454"/>
      <c r="M22" s="451" t="s">
        <v>44</v>
      </c>
      <c r="N22" s="451"/>
      <c r="O22" s="446">
        <f>L21*4</f>
        <v>0</v>
      </c>
    </row>
    <row r="23" spans="2:18" ht="20.399999999999999" customHeight="1" x14ac:dyDescent="0.25">
      <c r="B23" s="457" t="s">
        <v>46</v>
      </c>
      <c r="C23" s="457"/>
      <c r="D23" s="468"/>
      <c r="E23" s="468"/>
      <c r="F23" s="451"/>
      <c r="G23" s="451"/>
      <c r="H23" s="447"/>
      <c r="I23" s="452"/>
      <c r="J23" s="452"/>
      <c r="K23" s="452"/>
      <c r="L23" s="435"/>
      <c r="M23" s="451"/>
      <c r="N23" s="451"/>
      <c r="O23" s="447"/>
    </row>
    <row r="24" spans="2:18" ht="4.95" customHeight="1" x14ac:dyDescent="0.25">
      <c r="B24" s="448"/>
      <c r="C24" s="448"/>
      <c r="D24" s="434"/>
      <c r="E24" s="434"/>
      <c r="F24" s="449"/>
      <c r="G24" s="449"/>
      <c r="H24" s="275"/>
      <c r="I24" s="313"/>
      <c r="J24" s="450"/>
      <c r="K24" s="450"/>
      <c r="L24" s="434"/>
      <c r="M24" s="449"/>
      <c r="N24" s="449"/>
      <c r="O24" s="275"/>
    </row>
    <row r="25" spans="2:18" ht="14.4" customHeight="1" x14ac:dyDescent="0.25">
      <c r="B25" s="456" t="s">
        <v>7</v>
      </c>
      <c r="C25" s="456"/>
      <c r="D25" s="463"/>
      <c r="E25" s="463"/>
      <c r="F25" s="451" t="s">
        <v>47</v>
      </c>
      <c r="G25" s="451"/>
      <c r="H25" s="446">
        <f>D24*3</f>
        <v>0</v>
      </c>
      <c r="I25" s="452"/>
      <c r="J25" s="452" t="s">
        <v>1</v>
      </c>
      <c r="K25" s="452"/>
      <c r="L25" s="454"/>
      <c r="M25" s="451" t="s">
        <v>44</v>
      </c>
      <c r="N25" s="451"/>
      <c r="O25" s="446">
        <f>L24*4</f>
        <v>0</v>
      </c>
    </row>
    <row r="26" spans="2:18" ht="20.399999999999999" customHeight="1" x14ac:dyDescent="0.25">
      <c r="B26" s="457" t="s">
        <v>55</v>
      </c>
      <c r="C26" s="464"/>
      <c r="D26" s="435"/>
      <c r="E26" s="435"/>
      <c r="F26" s="451"/>
      <c r="G26" s="451"/>
      <c r="H26" s="447"/>
      <c r="I26" s="452"/>
      <c r="J26" s="453" t="s">
        <v>36</v>
      </c>
      <c r="K26" s="453"/>
      <c r="L26" s="435"/>
      <c r="M26" s="451"/>
      <c r="N26" s="451"/>
      <c r="O26" s="447"/>
    </row>
    <row r="27" spans="2:18" ht="4.95" customHeight="1" x14ac:dyDescent="0.25">
      <c r="B27" s="448"/>
      <c r="C27" s="448"/>
      <c r="D27" s="434"/>
      <c r="E27" s="434"/>
      <c r="F27" s="449"/>
      <c r="G27" s="449"/>
      <c r="H27" s="275"/>
      <c r="I27" s="313"/>
      <c r="J27" s="450"/>
      <c r="K27" s="450"/>
      <c r="L27" s="434"/>
      <c r="M27" s="449"/>
      <c r="N27" s="449"/>
      <c r="O27" s="275"/>
    </row>
    <row r="28" spans="2:18" ht="14.4" customHeight="1" x14ac:dyDescent="0.25">
      <c r="B28" s="456" t="s">
        <v>56</v>
      </c>
      <c r="C28" s="456"/>
      <c r="D28" s="463"/>
      <c r="E28" s="463"/>
      <c r="F28" s="451" t="s">
        <v>48</v>
      </c>
      <c r="G28" s="451"/>
      <c r="H28" s="446">
        <f>D27*2</f>
        <v>0</v>
      </c>
      <c r="I28" s="452"/>
      <c r="J28" s="452" t="s">
        <v>32</v>
      </c>
      <c r="K28" s="452"/>
      <c r="L28" s="454"/>
      <c r="M28" s="451" t="s">
        <v>48</v>
      </c>
      <c r="N28" s="451"/>
      <c r="O28" s="446">
        <f>L27*2</f>
        <v>0</v>
      </c>
      <c r="Q28" s="314"/>
      <c r="R28" s="314"/>
    </row>
    <row r="29" spans="2:18" ht="20.399999999999999" customHeight="1" x14ac:dyDescent="0.25">
      <c r="B29" s="457" t="s">
        <v>57</v>
      </c>
      <c r="C29" s="457"/>
      <c r="D29" s="435"/>
      <c r="E29" s="435"/>
      <c r="F29" s="451"/>
      <c r="G29" s="451"/>
      <c r="H29" s="447"/>
      <c r="I29" s="452"/>
      <c r="J29" s="453" t="s">
        <v>33</v>
      </c>
      <c r="K29" s="453"/>
      <c r="L29" s="435"/>
      <c r="M29" s="451"/>
      <c r="N29" s="451"/>
      <c r="O29" s="447"/>
      <c r="Q29" s="314"/>
      <c r="R29" s="314"/>
    </row>
    <row r="30" spans="2:18" ht="4.95" customHeight="1" x14ac:dyDescent="0.25">
      <c r="B30" s="448"/>
      <c r="C30" s="448"/>
      <c r="D30" s="434"/>
      <c r="E30" s="434"/>
      <c r="F30" s="449"/>
      <c r="G30" s="449"/>
      <c r="H30" s="275"/>
      <c r="I30" s="313"/>
      <c r="J30" s="450"/>
      <c r="K30" s="450"/>
      <c r="L30" s="434"/>
      <c r="M30" s="449"/>
      <c r="N30" s="449"/>
      <c r="O30" s="275"/>
    </row>
    <row r="31" spans="2:18" ht="14.4" customHeight="1" x14ac:dyDescent="0.25">
      <c r="B31" s="462" t="s">
        <v>49</v>
      </c>
      <c r="C31" s="462"/>
      <c r="D31" s="463"/>
      <c r="E31" s="463"/>
      <c r="F31" s="451" t="s">
        <v>51</v>
      </c>
      <c r="G31" s="451"/>
      <c r="H31" s="446">
        <f>D30*0</f>
        <v>0</v>
      </c>
      <c r="I31" s="452"/>
      <c r="J31" s="452" t="s">
        <v>34</v>
      </c>
      <c r="K31" s="452"/>
      <c r="L31" s="454"/>
      <c r="M31" s="451" t="s">
        <v>52</v>
      </c>
      <c r="N31" s="451"/>
      <c r="O31" s="446">
        <f>L30*1</f>
        <v>0</v>
      </c>
    </row>
    <row r="32" spans="2:18" ht="20.399999999999999" customHeight="1" x14ac:dyDescent="0.25">
      <c r="B32" s="457" t="s">
        <v>50</v>
      </c>
      <c r="C32" s="457"/>
      <c r="D32" s="435"/>
      <c r="E32" s="435"/>
      <c r="F32" s="451"/>
      <c r="G32" s="451"/>
      <c r="H32" s="447"/>
      <c r="I32" s="452"/>
      <c r="J32" s="453" t="s">
        <v>35</v>
      </c>
      <c r="K32" s="453"/>
      <c r="L32" s="435"/>
      <c r="M32" s="451"/>
      <c r="N32" s="451"/>
      <c r="O32" s="447"/>
    </row>
    <row r="33" spans="2:15" ht="4.95" customHeight="1" x14ac:dyDescent="0.25">
      <c r="B33" s="448"/>
      <c r="C33" s="448"/>
      <c r="D33" s="461"/>
      <c r="E33" s="461"/>
      <c r="F33" s="449"/>
      <c r="G33" s="449"/>
      <c r="H33" s="69"/>
      <c r="I33" s="313"/>
      <c r="J33" s="450"/>
      <c r="K33" s="450"/>
      <c r="L33" s="434"/>
      <c r="M33" s="449"/>
      <c r="N33" s="449"/>
      <c r="O33" s="276"/>
    </row>
    <row r="34" spans="2:15" ht="16.2" customHeight="1" x14ac:dyDescent="0.25">
      <c r="B34" s="68"/>
      <c r="C34" s="78"/>
      <c r="D34" s="79"/>
      <c r="E34" s="80"/>
      <c r="F34" s="459"/>
      <c r="G34" s="459"/>
      <c r="H34" s="459"/>
      <c r="I34" s="314"/>
      <c r="J34" s="452" t="s">
        <v>53</v>
      </c>
      <c r="K34" s="452"/>
      <c r="L34" s="435"/>
      <c r="M34" s="460"/>
      <c r="N34" s="460"/>
      <c r="O34" s="312">
        <f>L33*M34</f>
        <v>0</v>
      </c>
    </row>
    <row r="35" spans="2:15" ht="16.2" customHeight="1" x14ac:dyDescent="0.25">
      <c r="B35" s="68"/>
      <c r="C35" s="55"/>
      <c r="D35" s="55"/>
      <c r="E35" s="55"/>
      <c r="F35" s="55"/>
      <c r="G35" s="55"/>
      <c r="H35" s="55"/>
      <c r="I35" s="71"/>
      <c r="J35" s="329" t="s">
        <v>104</v>
      </c>
      <c r="K35" s="74"/>
      <c r="L35" s="74"/>
      <c r="M35" s="74"/>
      <c r="N35" s="74"/>
      <c r="O35" s="87"/>
    </row>
    <row r="36" spans="2:15" ht="19.95" customHeight="1" thickBot="1" x14ac:dyDescent="0.3">
      <c r="B36" s="68"/>
      <c r="C36" s="70"/>
      <c r="D36" s="73" t="s">
        <v>54</v>
      </c>
      <c r="E36" s="72"/>
      <c r="F36" s="458">
        <f>(H19+H22+H25+H28+H31)/10</f>
        <v>0</v>
      </c>
      <c r="G36" s="458"/>
      <c r="H36" s="458"/>
      <c r="L36" s="73" t="s">
        <v>513</v>
      </c>
      <c r="M36" s="458">
        <f>(O19+O22+O25+O28+O31+O34)</f>
        <v>0</v>
      </c>
      <c r="N36" s="458"/>
      <c r="O36" s="458"/>
    </row>
    <row r="37" spans="2:15" ht="15" x14ac:dyDescent="0.25">
      <c r="B37" s="68"/>
    </row>
    <row r="38" spans="2:15" ht="21.6" customHeight="1" x14ac:dyDescent="0.3">
      <c r="B38" s="437" t="s">
        <v>514</v>
      </c>
      <c r="C38" s="438"/>
      <c r="D38" s="438"/>
      <c r="E38" s="119"/>
      <c r="F38" s="436">
        <f>F36+M36</f>
        <v>0</v>
      </c>
      <c r="G38" s="436"/>
      <c r="H38" s="436"/>
      <c r="I38" s="245"/>
      <c r="J38" s="246"/>
      <c r="K38" s="247"/>
      <c r="L38" s="55"/>
      <c r="M38" s="55"/>
    </row>
    <row r="39" spans="2:15" s="121" customFormat="1" ht="18" customHeight="1" x14ac:dyDescent="0.25">
      <c r="B39" s="233" t="s">
        <v>515</v>
      </c>
      <c r="C39" s="230"/>
      <c r="D39" s="231"/>
      <c r="E39" s="231"/>
      <c r="F39" s="231"/>
      <c r="G39" s="231"/>
      <c r="H39" s="231"/>
      <c r="I39" s="231"/>
      <c r="J39" s="232"/>
      <c r="K39" s="319"/>
      <c r="L39" s="319"/>
      <c r="M39" s="248"/>
    </row>
  </sheetData>
  <mergeCells count="108">
    <mergeCell ref="B16:B17"/>
    <mergeCell ref="I16:I17"/>
    <mergeCell ref="J19:K19"/>
    <mergeCell ref="J20:K20"/>
    <mergeCell ref="M19:N20"/>
    <mergeCell ref="B13:H13"/>
    <mergeCell ref="J13:O13"/>
    <mergeCell ref="B14:H14"/>
    <mergeCell ref="B15:H15"/>
    <mergeCell ref="I14:I15"/>
    <mergeCell ref="J14:O14"/>
    <mergeCell ref="J15:O15"/>
    <mergeCell ref="J16:J17"/>
    <mergeCell ref="M16:M17"/>
    <mergeCell ref="L18:L20"/>
    <mergeCell ref="O19:O20"/>
    <mergeCell ref="B19:C19"/>
    <mergeCell ref="B20:C20"/>
    <mergeCell ref="F19:G20"/>
    <mergeCell ref="H19:H20"/>
    <mergeCell ref="I19:I20"/>
    <mergeCell ref="D18:E20"/>
    <mergeCell ref="B18:C18"/>
    <mergeCell ref="F18:G18"/>
    <mergeCell ref="J18:K18"/>
    <mergeCell ref="J22:K23"/>
    <mergeCell ref="M22:N23"/>
    <mergeCell ref="O22:O23"/>
    <mergeCell ref="B24:C24"/>
    <mergeCell ref="F24:G24"/>
    <mergeCell ref="J24:K24"/>
    <mergeCell ref="M24:N24"/>
    <mergeCell ref="B22:C22"/>
    <mergeCell ref="B23:C23"/>
    <mergeCell ref="F22:G23"/>
    <mergeCell ref="H22:H23"/>
    <mergeCell ref="I22:I23"/>
    <mergeCell ref="L21:L23"/>
    <mergeCell ref="D21:E23"/>
    <mergeCell ref="B21:C21"/>
    <mergeCell ref="F21:G21"/>
    <mergeCell ref="J21:K21"/>
    <mergeCell ref="M21:N21"/>
    <mergeCell ref="M18:N18"/>
    <mergeCell ref="D27:E29"/>
    <mergeCell ref="M25:N26"/>
    <mergeCell ref="O25:O26"/>
    <mergeCell ref="B27:C27"/>
    <mergeCell ref="F27:G27"/>
    <mergeCell ref="J27:K27"/>
    <mergeCell ref="M27:N27"/>
    <mergeCell ref="B25:C25"/>
    <mergeCell ref="B26:C26"/>
    <mergeCell ref="F25:G26"/>
    <mergeCell ref="H25:H26"/>
    <mergeCell ref="I25:I26"/>
    <mergeCell ref="J25:K25"/>
    <mergeCell ref="J26:K26"/>
    <mergeCell ref="L24:L26"/>
    <mergeCell ref="D24:E26"/>
    <mergeCell ref="B6:N6"/>
    <mergeCell ref="B28:C28"/>
    <mergeCell ref="B29:C29"/>
    <mergeCell ref="F36:H36"/>
    <mergeCell ref="F34:H34"/>
    <mergeCell ref="M36:O36"/>
    <mergeCell ref="J34:K34"/>
    <mergeCell ref="M34:N34"/>
    <mergeCell ref="J31:K31"/>
    <mergeCell ref="J32:K32"/>
    <mergeCell ref="M31:N32"/>
    <mergeCell ref="O31:O32"/>
    <mergeCell ref="B33:C33"/>
    <mergeCell ref="D33:E33"/>
    <mergeCell ref="F33:G33"/>
    <mergeCell ref="J33:K33"/>
    <mergeCell ref="M33:N33"/>
    <mergeCell ref="B31:C31"/>
    <mergeCell ref="B32:C32"/>
    <mergeCell ref="F31:G32"/>
    <mergeCell ref="H31:H32"/>
    <mergeCell ref="I31:I32"/>
    <mergeCell ref="M28:N29"/>
    <mergeCell ref="D30:E32"/>
    <mergeCell ref="L33:L34"/>
    <mergeCell ref="F38:H38"/>
    <mergeCell ref="B38:D38"/>
    <mergeCell ref="C8:H8"/>
    <mergeCell ref="C7:H7"/>
    <mergeCell ref="D9:G9"/>
    <mergeCell ref="L7:O7"/>
    <mergeCell ref="L8:O8"/>
    <mergeCell ref="B11:O11"/>
    <mergeCell ref="I7:K7"/>
    <mergeCell ref="I8:K8"/>
    <mergeCell ref="B9:C9"/>
    <mergeCell ref="O28:O29"/>
    <mergeCell ref="B30:C30"/>
    <mergeCell ref="F30:G30"/>
    <mergeCell ref="J30:K30"/>
    <mergeCell ref="M30:N30"/>
    <mergeCell ref="F28:G29"/>
    <mergeCell ref="H28:H29"/>
    <mergeCell ref="I28:I29"/>
    <mergeCell ref="J28:K28"/>
    <mergeCell ref="J29:K29"/>
    <mergeCell ref="L30:L32"/>
    <mergeCell ref="L27:L2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124"/>
  <sheetViews>
    <sheetView showGridLines="0" workbookViewId="0"/>
  </sheetViews>
  <sheetFormatPr defaultRowHeight="14.4" x14ac:dyDescent="0.3"/>
  <cols>
    <col min="1" max="1" width="1.6640625" customWidth="1"/>
    <col min="2" max="2" width="11.6640625" style="57" customWidth="1"/>
    <col min="3" max="3" width="68.6640625" customWidth="1"/>
    <col min="4" max="4" width="7.6640625" style="207" customWidth="1"/>
    <col min="5" max="5" width="1.6640625" style="227" customWidth="1"/>
    <col min="6" max="6" width="7.6640625" style="207" customWidth="1"/>
    <col min="7" max="7" width="1.6640625" style="221" customWidth="1"/>
    <col min="8" max="8" width="7.6640625" style="207" customWidth="1"/>
  </cols>
  <sheetData>
    <row r="1" spans="1:16" ht="19.95" customHeight="1" x14ac:dyDescent="0.3"/>
    <row r="2" spans="1:16" ht="21" x14ac:dyDescent="0.4">
      <c r="A2" s="243" t="s">
        <v>520</v>
      </c>
    </row>
    <row r="3" spans="1:16" s="242" customFormat="1" ht="18" x14ac:dyDescent="0.35">
      <c r="B3" s="241" t="s">
        <v>257</v>
      </c>
      <c r="D3" s="244"/>
      <c r="E3" s="244"/>
      <c r="F3" s="244"/>
      <c r="H3" s="244"/>
    </row>
    <row r="4" spans="1:16" ht="15" customHeight="1" x14ac:dyDescent="0.3">
      <c r="A4" s="242"/>
      <c r="B4" s="89"/>
      <c r="E4" s="207"/>
      <c r="G4" s="189"/>
    </row>
    <row r="5" spans="1:16" s="62" customFormat="1" ht="19.95" customHeight="1" x14ac:dyDescent="0.3">
      <c r="A5"/>
      <c r="B5" s="122" t="s">
        <v>255</v>
      </c>
      <c r="C5" s="367"/>
      <c r="D5" s="125"/>
      <c r="E5" s="125"/>
      <c r="F5" s="125"/>
      <c r="G5" s="189"/>
      <c r="H5" s="207"/>
      <c r="I5"/>
      <c r="J5"/>
      <c r="K5"/>
      <c r="L5"/>
      <c r="M5" s="82"/>
      <c r="N5" s="82"/>
      <c r="O5" s="101"/>
      <c r="P5" s="102"/>
    </row>
    <row r="6" spans="1:16" s="62" customFormat="1" ht="19.95" customHeight="1" x14ac:dyDescent="0.3">
      <c r="A6"/>
      <c r="B6" s="122" t="s">
        <v>251</v>
      </c>
      <c r="C6" s="328">
        <f>Site_Description!B2</f>
        <v>0</v>
      </c>
      <c r="D6" s="125"/>
      <c r="E6" s="125"/>
      <c r="F6" s="125"/>
      <c r="G6" s="65"/>
      <c r="H6" s="208"/>
      <c r="I6" s="103"/>
      <c r="J6" s="103"/>
      <c r="L6" s="83"/>
      <c r="M6" s="82"/>
      <c r="N6" s="82"/>
      <c r="O6" s="82"/>
      <c r="P6" s="82"/>
    </row>
    <row r="7" spans="1:16" s="62" customFormat="1" ht="19.95" customHeight="1" x14ac:dyDescent="0.3">
      <c r="A7"/>
      <c r="B7" s="122" t="s">
        <v>254</v>
      </c>
      <c r="C7" s="352"/>
      <c r="D7" s="125"/>
      <c r="E7" s="125"/>
      <c r="F7" s="125"/>
      <c r="G7" s="65"/>
      <c r="H7" s="208"/>
      <c r="I7" s="103"/>
      <c r="J7" s="103"/>
      <c r="L7" s="83"/>
      <c r="M7" s="82"/>
      <c r="N7" s="82"/>
      <c r="O7" s="82"/>
      <c r="P7" s="82"/>
    </row>
    <row r="8" spans="1:16" s="116" customFormat="1" ht="15" customHeight="1" x14ac:dyDescent="0.3">
      <c r="A8" s="50"/>
      <c r="B8" s="122"/>
      <c r="C8" s="130"/>
      <c r="D8" s="125"/>
      <c r="E8" s="125"/>
      <c r="F8" s="125"/>
      <c r="G8" s="65"/>
      <c r="H8" s="208"/>
      <c r="I8" s="103"/>
      <c r="J8" s="103"/>
      <c r="L8" s="83"/>
      <c r="M8" s="82"/>
      <c r="N8" s="82"/>
      <c r="O8" s="82"/>
      <c r="P8" s="82"/>
    </row>
    <row r="9" spans="1:16" s="50" customFormat="1" ht="33.6" customHeight="1" x14ac:dyDescent="0.3">
      <c r="B9" s="476" t="s">
        <v>452</v>
      </c>
      <c r="C9" s="476"/>
      <c r="D9" s="476"/>
      <c r="E9" s="476"/>
      <c r="F9" s="476"/>
      <c r="G9" s="476"/>
      <c r="H9" s="476"/>
      <c r="I9" s="83"/>
      <c r="L9" s="83"/>
      <c r="M9" s="82"/>
      <c r="N9" s="82"/>
      <c r="O9" s="82"/>
      <c r="P9" s="82"/>
    </row>
    <row r="10" spans="1:16" ht="15" customHeight="1" x14ac:dyDescent="0.3">
      <c r="A10" s="50"/>
      <c r="B10"/>
      <c r="E10" s="207"/>
      <c r="G10" s="189"/>
    </row>
    <row r="11" spans="1:16" ht="17.399999999999999" x14ac:dyDescent="0.3">
      <c r="A11" s="50"/>
      <c r="B11" s="484" t="s">
        <v>106</v>
      </c>
      <c r="C11" s="484"/>
      <c r="D11" s="209"/>
      <c r="E11" s="209"/>
      <c r="F11" s="209"/>
      <c r="G11" s="210"/>
      <c r="H11" s="211"/>
    </row>
    <row r="12" spans="1:16" ht="16.2" customHeight="1" x14ac:dyDescent="0.3">
      <c r="A12" s="50"/>
      <c r="B12" s="483" t="s">
        <v>107</v>
      </c>
      <c r="C12" s="483"/>
      <c r="D12" s="77" t="s">
        <v>25</v>
      </c>
      <c r="E12" s="212"/>
      <c r="F12" s="77" t="s">
        <v>24</v>
      </c>
      <c r="G12" s="212"/>
      <c r="H12" s="213" t="s">
        <v>108</v>
      </c>
    </row>
    <row r="13" spans="1:16" ht="16.2" customHeight="1" x14ac:dyDescent="0.3">
      <c r="C13" s="330" t="s">
        <v>173</v>
      </c>
      <c r="D13" s="98"/>
      <c r="E13" s="125"/>
      <c r="F13" s="98"/>
      <c r="G13" s="65"/>
      <c r="H13" s="204"/>
    </row>
    <row r="14" spans="1:16" ht="16.2" customHeight="1" x14ac:dyDescent="0.3">
      <c r="C14" s="330" t="s">
        <v>109</v>
      </c>
      <c r="D14" s="98"/>
      <c r="E14" s="125"/>
      <c r="F14" s="97"/>
      <c r="G14" s="65"/>
      <c r="H14" s="205"/>
    </row>
    <row r="15" spans="1:16" ht="16.2" customHeight="1" x14ac:dyDescent="0.3">
      <c r="C15" s="330" t="s">
        <v>110</v>
      </c>
      <c r="D15" s="98"/>
      <c r="E15" s="125"/>
      <c r="F15" s="97"/>
      <c r="G15" s="65"/>
      <c r="H15" s="205"/>
    </row>
    <row r="16" spans="1:16" ht="16.2" customHeight="1" x14ac:dyDescent="0.3">
      <c r="C16" s="330" t="s">
        <v>111</v>
      </c>
      <c r="D16" s="98"/>
      <c r="E16" s="125"/>
      <c r="F16" s="97"/>
      <c r="G16" s="65"/>
      <c r="H16" s="205"/>
    </row>
    <row r="17" spans="2:8" ht="16.2" customHeight="1" x14ac:dyDescent="0.3">
      <c r="C17" s="330" t="s">
        <v>112</v>
      </c>
      <c r="D17" s="98"/>
      <c r="E17" s="125"/>
      <c r="F17" s="97"/>
      <c r="G17" s="65"/>
      <c r="H17" s="205"/>
    </row>
    <row r="18" spans="2:8" ht="16.2" customHeight="1" x14ac:dyDescent="0.3">
      <c r="C18" s="331" t="s">
        <v>174</v>
      </c>
      <c r="D18" s="98"/>
      <c r="E18" s="125"/>
      <c r="F18" s="97"/>
      <c r="G18" s="65"/>
      <c r="H18" s="203"/>
    </row>
    <row r="19" spans="2:8" ht="16.2" customHeight="1" x14ac:dyDescent="0.3">
      <c r="C19" s="330" t="s">
        <v>113</v>
      </c>
      <c r="D19" s="98"/>
      <c r="E19" s="125"/>
      <c r="F19" s="97"/>
      <c r="G19" s="65"/>
      <c r="H19" s="205"/>
    </row>
    <row r="20" spans="2:8" ht="16.2" customHeight="1" x14ac:dyDescent="0.3">
      <c r="C20" s="330" t="s">
        <v>114</v>
      </c>
      <c r="D20" s="98"/>
      <c r="E20" s="125"/>
      <c r="F20" s="97"/>
      <c r="G20" s="65"/>
      <c r="H20" s="205"/>
    </row>
    <row r="21" spans="2:8" ht="16.2" customHeight="1" x14ac:dyDescent="0.3">
      <c r="C21" s="330" t="s">
        <v>115</v>
      </c>
      <c r="D21" s="98"/>
      <c r="E21" s="125"/>
      <c r="F21" s="97"/>
      <c r="G21" s="65"/>
      <c r="H21" s="205"/>
    </row>
    <row r="22" spans="2:8" ht="16.2" customHeight="1" x14ac:dyDescent="0.3">
      <c r="C22" s="93"/>
      <c r="D22" s="113"/>
      <c r="E22" s="125"/>
      <c r="F22" s="113"/>
      <c r="G22" s="65"/>
      <c r="H22" s="214"/>
    </row>
    <row r="23" spans="2:8" ht="16.2" customHeight="1" x14ac:dyDescent="0.3">
      <c r="B23" s="483" t="s">
        <v>116</v>
      </c>
      <c r="C23" s="483"/>
      <c r="D23" s="77"/>
      <c r="E23" s="212"/>
      <c r="F23" s="77"/>
      <c r="G23" s="215"/>
      <c r="H23" s="213"/>
    </row>
    <row r="24" spans="2:8" ht="16.2" customHeight="1" x14ac:dyDescent="0.3">
      <c r="C24" s="330" t="s">
        <v>581</v>
      </c>
      <c r="D24" s="181"/>
      <c r="E24" s="125"/>
      <c r="F24" s="181"/>
      <c r="G24" s="125"/>
      <c r="H24" s="204"/>
    </row>
    <row r="25" spans="2:8" ht="16.2" customHeight="1" x14ac:dyDescent="0.3">
      <c r="C25" s="330" t="s">
        <v>117</v>
      </c>
      <c r="D25" s="97"/>
      <c r="E25" s="125"/>
      <c r="F25" s="97"/>
      <c r="G25" s="125"/>
      <c r="H25" s="203"/>
    </row>
    <row r="26" spans="2:8" ht="16.2" customHeight="1" x14ac:dyDescent="0.3">
      <c r="C26" s="330" t="s">
        <v>118</v>
      </c>
      <c r="D26" s="97"/>
      <c r="E26" s="125"/>
      <c r="F26" s="97"/>
      <c r="G26" s="125"/>
      <c r="H26" s="203"/>
    </row>
    <row r="27" spans="2:8" ht="16.2" customHeight="1" x14ac:dyDescent="0.3">
      <c r="C27" s="93"/>
      <c r="D27" s="113"/>
      <c r="E27" s="125"/>
      <c r="F27" s="113"/>
      <c r="G27" s="65"/>
      <c r="H27" s="214"/>
    </row>
    <row r="28" spans="2:8" ht="16.2" customHeight="1" x14ac:dyDescent="0.3">
      <c r="B28" s="483" t="s">
        <v>119</v>
      </c>
      <c r="C28" s="483"/>
      <c r="D28" s="77"/>
      <c r="E28" s="212"/>
      <c r="F28" s="77"/>
      <c r="G28" s="215"/>
      <c r="H28" s="213"/>
    </row>
    <row r="29" spans="2:8" ht="16.2" customHeight="1" x14ac:dyDescent="0.3">
      <c r="C29" s="95"/>
      <c r="D29" s="98"/>
      <c r="E29" s="125"/>
      <c r="F29" s="98"/>
      <c r="G29" s="99"/>
      <c r="H29" s="204"/>
    </row>
    <row r="30" spans="2:8" ht="16.2" customHeight="1" x14ac:dyDescent="0.3">
      <c r="C30" s="96"/>
      <c r="D30" s="97"/>
      <c r="E30" s="125"/>
      <c r="F30" s="97"/>
      <c r="G30" s="99"/>
      <c r="H30" s="205"/>
    </row>
    <row r="31" spans="2:8" ht="16.2" customHeight="1" x14ac:dyDescent="0.3">
      <c r="C31" s="93"/>
      <c r="D31" s="113"/>
      <c r="E31" s="125"/>
      <c r="F31" s="113"/>
      <c r="G31" s="65"/>
      <c r="H31" s="214"/>
    </row>
    <row r="32" spans="2:8" ht="17.399999999999999" x14ac:dyDescent="0.3">
      <c r="B32" s="484" t="s">
        <v>120</v>
      </c>
      <c r="C32" s="484"/>
      <c r="D32" s="209"/>
      <c r="E32" s="209"/>
      <c r="F32" s="209"/>
      <c r="G32" s="210"/>
      <c r="H32" s="211"/>
    </row>
    <row r="33" spans="1:8" ht="16.2" customHeight="1" x14ac:dyDescent="0.3">
      <c r="B33" s="483" t="s">
        <v>121</v>
      </c>
      <c r="C33" s="483"/>
      <c r="D33" s="77" t="s">
        <v>25</v>
      </c>
      <c r="E33" s="212"/>
      <c r="F33" s="77" t="s">
        <v>24</v>
      </c>
      <c r="G33" s="212"/>
      <c r="H33" s="213" t="s">
        <v>108</v>
      </c>
    </row>
    <row r="34" spans="1:8" ht="16.2" customHeight="1" x14ac:dyDescent="0.3">
      <c r="C34" s="330" t="s">
        <v>122</v>
      </c>
      <c r="D34" s="98"/>
      <c r="E34" s="125"/>
      <c r="F34" s="98"/>
      <c r="G34" s="99"/>
      <c r="H34" s="204"/>
    </row>
    <row r="35" spans="1:8" ht="16.2" customHeight="1" x14ac:dyDescent="0.3">
      <c r="C35" s="330" t="s">
        <v>123</v>
      </c>
      <c r="D35" s="98"/>
      <c r="E35" s="125"/>
      <c r="F35" s="98"/>
      <c r="G35" s="99"/>
      <c r="H35" s="204"/>
    </row>
    <row r="36" spans="1:8" ht="16.2" customHeight="1" x14ac:dyDescent="0.3">
      <c r="C36" s="332" t="s">
        <v>124</v>
      </c>
      <c r="D36" s="98"/>
      <c r="E36" s="125"/>
      <c r="F36" s="98"/>
      <c r="G36" s="99"/>
      <c r="H36" s="204"/>
    </row>
    <row r="37" spans="1:8" ht="16.2" customHeight="1" x14ac:dyDescent="0.3">
      <c r="C37" s="333" t="s">
        <v>125</v>
      </c>
      <c r="D37" s="216"/>
      <c r="E37" s="216"/>
      <c r="F37" s="216"/>
      <c r="G37" s="217"/>
      <c r="H37" s="218"/>
    </row>
    <row r="38" spans="1:8" ht="16.2" customHeight="1" x14ac:dyDescent="0.3">
      <c r="C38" s="330" t="s">
        <v>126</v>
      </c>
      <c r="D38" s="98"/>
      <c r="E38" s="125"/>
      <c r="F38" s="98"/>
      <c r="G38" s="99"/>
      <c r="H38" s="204"/>
    </row>
    <row r="39" spans="1:8" ht="16.2" customHeight="1" x14ac:dyDescent="0.3">
      <c r="C39" s="93"/>
      <c r="D39" s="113"/>
      <c r="E39" s="125"/>
      <c r="F39" s="113"/>
      <c r="G39" s="65"/>
      <c r="H39" s="214"/>
    </row>
    <row r="40" spans="1:8" ht="16.2" customHeight="1" x14ac:dyDescent="0.3">
      <c r="A40" s="50"/>
      <c r="B40" s="483" t="s">
        <v>127</v>
      </c>
      <c r="C40" s="483"/>
      <c r="D40" s="77"/>
      <c r="E40" s="212"/>
      <c r="F40" s="77"/>
      <c r="G40" s="219"/>
      <c r="H40" s="213"/>
    </row>
    <row r="41" spans="1:8" ht="16.2" customHeight="1" x14ac:dyDescent="0.3">
      <c r="C41" s="330" t="s">
        <v>128</v>
      </c>
      <c r="D41" s="220"/>
      <c r="F41" s="220"/>
      <c r="H41" s="220"/>
    </row>
    <row r="42" spans="1:8" ht="16.2" customHeight="1" x14ac:dyDescent="0.3">
      <c r="C42" s="330" t="s">
        <v>129</v>
      </c>
      <c r="D42" s="220"/>
      <c r="F42" s="220"/>
      <c r="H42" s="220"/>
    </row>
    <row r="43" spans="1:8" ht="16.2" customHeight="1" x14ac:dyDescent="0.3">
      <c r="C43" s="93"/>
      <c r="D43" s="113"/>
      <c r="E43" s="125"/>
      <c r="F43" s="113"/>
      <c r="G43" s="65"/>
      <c r="H43" s="214"/>
    </row>
    <row r="44" spans="1:8" ht="16.2" customHeight="1" x14ac:dyDescent="0.3">
      <c r="B44" s="483" t="s">
        <v>130</v>
      </c>
      <c r="C44" s="483"/>
      <c r="D44" s="480"/>
      <c r="E44" s="481"/>
      <c r="F44" s="480"/>
      <c r="G44" s="482"/>
      <c r="H44" s="479"/>
    </row>
    <row r="45" spans="1:8" ht="16.2" customHeight="1" x14ac:dyDescent="0.3">
      <c r="B45" s="486" t="s">
        <v>131</v>
      </c>
      <c r="C45" s="486"/>
      <c r="D45" s="480"/>
      <c r="E45" s="481"/>
      <c r="F45" s="480"/>
      <c r="G45" s="482"/>
      <c r="H45" s="479"/>
    </row>
    <row r="46" spans="1:8" ht="16.2" customHeight="1" x14ac:dyDescent="0.3">
      <c r="C46" s="95"/>
      <c r="D46" s="220"/>
      <c r="F46" s="220"/>
      <c r="H46" s="220"/>
    </row>
    <row r="47" spans="1:8" ht="16.2" customHeight="1" x14ac:dyDescent="0.3">
      <c r="C47" s="96"/>
      <c r="D47" s="222"/>
      <c r="F47" s="222"/>
      <c r="H47" s="222"/>
    </row>
    <row r="48" spans="1:8" ht="16.2" customHeight="1" x14ac:dyDescent="0.3">
      <c r="C48" s="93"/>
      <c r="D48" s="113"/>
      <c r="E48" s="125"/>
      <c r="F48" s="113"/>
      <c r="G48" s="65"/>
      <c r="H48" s="214"/>
    </row>
    <row r="49" spans="2:8" ht="17.399999999999999" x14ac:dyDescent="0.3">
      <c r="B49" s="484" t="s">
        <v>132</v>
      </c>
      <c r="C49" s="484"/>
      <c r="D49" s="209"/>
      <c r="E49" s="209"/>
      <c r="F49" s="209"/>
      <c r="G49" s="210"/>
      <c r="H49" s="211"/>
    </row>
    <row r="50" spans="2:8" ht="16.2" customHeight="1" x14ac:dyDescent="0.3">
      <c r="B50" s="483" t="s">
        <v>133</v>
      </c>
      <c r="C50" s="483"/>
      <c r="D50" s="77" t="s">
        <v>25</v>
      </c>
      <c r="E50" s="212"/>
      <c r="F50" s="77" t="s">
        <v>24</v>
      </c>
      <c r="G50" s="212"/>
      <c r="H50" s="213" t="s">
        <v>108</v>
      </c>
    </row>
    <row r="51" spans="2:8" ht="16.2" customHeight="1" x14ac:dyDescent="0.3">
      <c r="C51" s="330" t="s">
        <v>582</v>
      </c>
      <c r="D51" s="98"/>
      <c r="E51" s="125"/>
      <c r="F51" s="98"/>
      <c r="G51" s="65"/>
      <c r="H51" s="204"/>
    </row>
    <row r="52" spans="2:8" ht="16.2" customHeight="1" x14ac:dyDescent="0.3">
      <c r="C52" s="334" t="s">
        <v>170</v>
      </c>
      <c r="D52" s="97"/>
      <c r="E52" s="125"/>
      <c r="F52" s="97"/>
      <c r="G52" s="65"/>
      <c r="H52" s="204"/>
    </row>
    <row r="53" spans="2:8" ht="16.2" customHeight="1" x14ac:dyDescent="0.3">
      <c r="C53" s="330" t="s">
        <v>134</v>
      </c>
      <c r="D53" s="97"/>
      <c r="E53" s="125"/>
      <c r="F53" s="97"/>
      <c r="G53" s="65"/>
      <c r="H53" s="204"/>
    </row>
    <row r="54" spans="2:8" ht="16.2" customHeight="1" x14ac:dyDescent="0.3">
      <c r="C54" s="330" t="s">
        <v>135</v>
      </c>
      <c r="D54" s="97"/>
      <c r="E54" s="125"/>
      <c r="F54" s="97"/>
      <c r="G54" s="65"/>
      <c r="H54" s="204"/>
    </row>
    <row r="55" spans="2:8" ht="16.2" customHeight="1" x14ac:dyDescent="0.3">
      <c r="C55" s="330" t="s">
        <v>136</v>
      </c>
      <c r="D55" s="97"/>
      <c r="E55" s="125"/>
      <c r="F55" s="97"/>
      <c r="G55" s="99"/>
      <c r="H55" s="205"/>
    </row>
    <row r="56" spans="2:8" ht="16.2" customHeight="1" x14ac:dyDescent="0.3">
      <c r="C56" s="93"/>
      <c r="D56" s="113"/>
      <c r="E56" s="125"/>
      <c r="F56" s="113"/>
      <c r="G56" s="65"/>
      <c r="H56" s="214"/>
    </row>
    <row r="57" spans="2:8" ht="16.2" customHeight="1" x14ac:dyDescent="0.3">
      <c r="B57" s="483" t="s">
        <v>137</v>
      </c>
      <c r="C57" s="483"/>
      <c r="D57" s="77"/>
      <c r="E57" s="212"/>
      <c r="F57" s="77"/>
      <c r="G57" s="219"/>
      <c r="H57" s="213"/>
    </row>
    <row r="58" spans="2:8" ht="16.2" customHeight="1" x14ac:dyDescent="0.3">
      <c r="C58" s="330" t="s">
        <v>138</v>
      </c>
      <c r="D58" s="98"/>
      <c r="E58" s="125"/>
      <c r="F58" s="98"/>
      <c r="G58" s="99"/>
      <c r="H58" s="204"/>
    </row>
    <row r="59" spans="2:8" ht="16.2" customHeight="1" x14ac:dyDescent="0.3">
      <c r="C59" s="330" t="s">
        <v>256</v>
      </c>
      <c r="D59" s="97"/>
      <c r="E59" s="125"/>
      <c r="F59" s="97"/>
      <c r="G59" s="99"/>
      <c r="H59" s="205"/>
    </row>
    <row r="60" spans="2:8" ht="16.2" customHeight="1" x14ac:dyDescent="0.3">
      <c r="C60" s="93"/>
      <c r="D60" s="113"/>
      <c r="E60" s="125"/>
      <c r="F60" s="113"/>
      <c r="G60" s="65"/>
      <c r="H60" s="214"/>
    </row>
    <row r="61" spans="2:8" ht="16.2" customHeight="1" x14ac:dyDescent="0.3">
      <c r="B61" s="483" t="s">
        <v>139</v>
      </c>
      <c r="C61" s="483"/>
      <c r="D61" s="77"/>
      <c r="E61" s="212"/>
      <c r="F61" s="77"/>
      <c r="G61" s="219"/>
      <c r="H61" s="213"/>
    </row>
    <row r="62" spans="2:8" ht="16.2" customHeight="1" x14ac:dyDescent="0.3">
      <c r="C62" s="330" t="s">
        <v>140</v>
      </c>
      <c r="D62" s="98"/>
      <c r="E62" s="125"/>
      <c r="F62" s="98"/>
      <c r="G62" s="99"/>
      <c r="H62" s="204"/>
    </row>
    <row r="63" spans="2:8" ht="16.2" customHeight="1" x14ac:dyDescent="0.3">
      <c r="C63" s="330" t="s">
        <v>141</v>
      </c>
      <c r="D63" s="97"/>
      <c r="E63" s="125"/>
      <c r="F63" s="97"/>
      <c r="G63" s="99"/>
      <c r="H63" s="205"/>
    </row>
    <row r="64" spans="2:8" ht="16.2" customHeight="1" x14ac:dyDescent="0.3">
      <c r="C64" s="330" t="s">
        <v>142</v>
      </c>
      <c r="D64" s="97"/>
      <c r="E64" s="125"/>
      <c r="F64" s="97"/>
      <c r="G64" s="99"/>
      <c r="H64" s="205"/>
    </row>
    <row r="65" spans="2:8" ht="16.2" customHeight="1" x14ac:dyDescent="0.3">
      <c r="C65" s="330" t="s">
        <v>583</v>
      </c>
      <c r="D65" s="97"/>
      <c r="E65" s="125"/>
      <c r="F65" s="97"/>
      <c r="G65" s="99"/>
      <c r="H65" s="205"/>
    </row>
    <row r="66" spans="2:8" ht="16.2" customHeight="1" x14ac:dyDescent="0.3">
      <c r="C66" s="330" t="s">
        <v>171</v>
      </c>
      <c r="D66" s="97"/>
      <c r="E66" s="125"/>
      <c r="F66" s="97"/>
      <c r="G66" s="99"/>
      <c r="H66" s="205"/>
    </row>
    <row r="67" spans="2:8" ht="16.2" customHeight="1" x14ac:dyDescent="0.3">
      <c r="C67" s="93"/>
      <c r="D67" s="113"/>
      <c r="E67" s="125"/>
      <c r="F67" s="113"/>
      <c r="G67" s="65"/>
      <c r="H67" s="214"/>
    </row>
    <row r="68" spans="2:8" ht="16.2" customHeight="1" x14ac:dyDescent="0.3">
      <c r="B68" s="483" t="s">
        <v>143</v>
      </c>
      <c r="C68" s="483"/>
      <c r="D68" s="77"/>
      <c r="E68" s="212"/>
      <c r="F68" s="77"/>
      <c r="G68" s="219"/>
      <c r="H68" s="213"/>
    </row>
    <row r="69" spans="2:8" ht="16.2" customHeight="1" x14ac:dyDescent="0.3">
      <c r="C69" s="330" t="s">
        <v>144</v>
      </c>
      <c r="D69" s="98"/>
      <c r="E69" s="125"/>
      <c r="F69" s="98"/>
      <c r="G69" s="65"/>
      <c r="H69" s="204"/>
    </row>
    <row r="70" spans="2:8" ht="16.2" customHeight="1" x14ac:dyDescent="0.3">
      <c r="C70" s="331" t="s">
        <v>145</v>
      </c>
      <c r="D70" s="97"/>
      <c r="E70" s="125"/>
      <c r="F70" s="97"/>
      <c r="G70" s="65"/>
      <c r="H70" s="204"/>
    </row>
    <row r="71" spans="2:8" ht="16.2" customHeight="1" x14ac:dyDescent="0.3">
      <c r="C71" s="330" t="s">
        <v>146</v>
      </c>
      <c r="D71" s="97"/>
      <c r="E71" s="125"/>
      <c r="F71" s="97"/>
      <c r="G71" s="65"/>
      <c r="H71" s="204"/>
    </row>
    <row r="72" spans="2:8" ht="16.2" customHeight="1" x14ac:dyDescent="0.3">
      <c r="C72" s="330" t="s">
        <v>147</v>
      </c>
      <c r="D72" s="97"/>
      <c r="E72" s="125"/>
      <c r="F72" s="97"/>
      <c r="G72" s="65"/>
      <c r="H72" s="204"/>
    </row>
    <row r="73" spans="2:8" ht="16.2" customHeight="1" x14ac:dyDescent="0.3">
      <c r="C73" s="92"/>
      <c r="D73" s="125"/>
      <c r="E73" s="125"/>
      <c r="F73" s="125"/>
      <c r="G73" s="65"/>
      <c r="H73" s="208"/>
    </row>
    <row r="74" spans="2:8" ht="16.2" customHeight="1" x14ac:dyDescent="0.3">
      <c r="B74" s="483" t="s">
        <v>166</v>
      </c>
      <c r="C74" s="483"/>
      <c r="D74" s="77"/>
      <c r="E74" s="212"/>
      <c r="F74" s="77"/>
      <c r="G74" s="219"/>
      <c r="H74" s="213"/>
    </row>
    <row r="75" spans="2:8" ht="16.2" customHeight="1" x14ac:dyDescent="0.3">
      <c r="B75" s="485" t="s">
        <v>156</v>
      </c>
      <c r="C75" s="485"/>
      <c r="D75" s="77"/>
      <c r="E75" s="212"/>
      <c r="F75" s="77"/>
      <c r="G75" s="219"/>
      <c r="H75" s="213"/>
    </row>
    <row r="76" spans="2:8" ht="16.2" customHeight="1" x14ac:dyDescent="0.3">
      <c r="C76" s="335" t="s">
        <v>511</v>
      </c>
    </row>
    <row r="77" spans="2:8" ht="16.2" customHeight="1" x14ac:dyDescent="0.3">
      <c r="C77" s="96"/>
      <c r="D77" s="201"/>
      <c r="E77" s="228"/>
      <c r="F77" s="201"/>
      <c r="G77" s="223"/>
      <c r="H77" s="206"/>
    </row>
    <row r="78" spans="2:8" ht="16.2" customHeight="1" x14ac:dyDescent="0.3">
      <c r="C78" s="93"/>
      <c r="D78" s="113"/>
      <c r="E78" s="125"/>
      <c r="F78" s="113"/>
      <c r="G78" s="65"/>
      <c r="H78" s="214"/>
    </row>
    <row r="79" spans="2:8" ht="17.399999999999999" x14ac:dyDescent="0.3">
      <c r="B79" s="484" t="s">
        <v>148</v>
      </c>
      <c r="C79" s="484"/>
      <c r="D79" s="209"/>
      <c r="E79" s="209"/>
      <c r="F79" s="209"/>
      <c r="G79" s="210"/>
      <c r="H79" s="211"/>
    </row>
    <row r="80" spans="2:8" ht="16.2" customHeight="1" x14ac:dyDescent="0.3">
      <c r="B80" s="483" t="s">
        <v>149</v>
      </c>
      <c r="C80" s="483"/>
      <c r="D80" s="77" t="s">
        <v>25</v>
      </c>
      <c r="E80" s="212"/>
      <c r="F80" s="77" t="s">
        <v>24</v>
      </c>
      <c r="G80" s="212"/>
      <c r="H80" s="213" t="s">
        <v>108</v>
      </c>
    </row>
    <row r="81" spans="2:8" ht="16.2" customHeight="1" x14ac:dyDescent="0.3">
      <c r="C81" s="330" t="s">
        <v>150</v>
      </c>
      <c r="D81" s="98"/>
      <c r="E81" s="125"/>
      <c r="F81" s="98"/>
      <c r="G81" s="65"/>
      <c r="H81" s="204"/>
    </row>
    <row r="82" spans="2:8" ht="16.2" customHeight="1" x14ac:dyDescent="0.3">
      <c r="C82" s="336" t="s">
        <v>151</v>
      </c>
      <c r="D82" s="97"/>
      <c r="E82" s="125"/>
      <c r="F82" s="97"/>
      <c r="G82" s="65"/>
      <c r="H82" s="204"/>
    </row>
    <row r="83" spans="2:8" ht="16.2" customHeight="1" x14ac:dyDescent="0.3">
      <c r="C83" s="337" t="s">
        <v>152</v>
      </c>
      <c r="D83" s="97"/>
      <c r="E83" s="125"/>
      <c r="F83" s="97"/>
      <c r="G83" s="65"/>
      <c r="H83" s="204"/>
    </row>
    <row r="84" spans="2:8" ht="16.2" customHeight="1" x14ac:dyDescent="0.3">
      <c r="C84" s="338" t="s">
        <v>172</v>
      </c>
      <c r="D84" s="97"/>
      <c r="E84" s="125"/>
      <c r="F84" s="97"/>
      <c r="G84" s="65"/>
      <c r="H84" s="204"/>
    </row>
    <row r="85" spans="2:8" ht="16.2" customHeight="1" x14ac:dyDescent="0.3">
      <c r="C85" s="330" t="s">
        <v>153</v>
      </c>
      <c r="D85" s="97"/>
      <c r="E85" s="125"/>
      <c r="F85" s="97"/>
      <c r="G85" s="65"/>
      <c r="H85" s="204"/>
    </row>
    <row r="86" spans="2:8" ht="16.2" customHeight="1" x14ac:dyDescent="0.3">
      <c r="C86" s="330" t="s">
        <v>154</v>
      </c>
      <c r="D86" s="97"/>
      <c r="E86" s="125"/>
      <c r="F86" s="97"/>
      <c r="G86" s="65"/>
      <c r="H86" s="204"/>
    </row>
    <row r="87" spans="2:8" ht="16.2" customHeight="1" x14ac:dyDescent="0.3">
      <c r="C87" s="330" t="s">
        <v>442</v>
      </c>
      <c r="D87" s="97"/>
      <c r="E87" s="125"/>
      <c r="F87" s="97"/>
      <c r="G87" s="65"/>
      <c r="H87" s="204"/>
    </row>
    <row r="88" spans="2:8" ht="16.2" customHeight="1" x14ac:dyDescent="0.3">
      <c r="C88" s="93"/>
      <c r="D88" s="113"/>
      <c r="E88" s="125"/>
      <c r="F88" s="113"/>
      <c r="G88" s="65"/>
      <c r="H88" s="214"/>
    </row>
    <row r="89" spans="2:8" ht="16.2" customHeight="1" x14ac:dyDescent="0.3">
      <c r="B89" s="483" t="s">
        <v>155</v>
      </c>
      <c r="C89" s="483"/>
      <c r="D89" s="480"/>
      <c r="E89" s="481"/>
      <c r="F89" s="480"/>
      <c r="G89" s="482"/>
      <c r="H89" s="479"/>
    </row>
    <row r="90" spans="2:8" ht="16.2" customHeight="1" x14ac:dyDescent="0.3">
      <c r="B90" s="485" t="s">
        <v>156</v>
      </c>
      <c r="C90" s="485"/>
      <c r="D90" s="480"/>
      <c r="E90" s="481"/>
      <c r="F90" s="480"/>
      <c r="G90" s="482"/>
      <c r="H90" s="479"/>
    </row>
    <row r="91" spans="2:8" ht="16.2" customHeight="1" x14ac:dyDescent="0.3">
      <c r="D91" s="220"/>
      <c r="F91" s="220"/>
      <c r="H91" s="220"/>
    </row>
    <row r="92" spans="2:8" ht="16.2" customHeight="1" x14ac:dyDescent="0.3">
      <c r="C92" s="339"/>
      <c r="D92" s="220"/>
      <c r="F92" s="220"/>
      <c r="H92" s="220"/>
    </row>
    <row r="93" spans="2:8" ht="16.2" customHeight="1" x14ac:dyDescent="0.3">
      <c r="C93" s="340"/>
      <c r="D93" s="113"/>
      <c r="E93" s="125"/>
      <c r="F93" s="113"/>
      <c r="G93" s="65"/>
      <c r="H93" s="214"/>
    </row>
    <row r="94" spans="2:8" ht="17.399999999999999" x14ac:dyDescent="0.3">
      <c r="B94" s="484" t="s">
        <v>157</v>
      </c>
      <c r="C94" s="484"/>
      <c r="D94" s="209"/>
      <c r="E94" s="209"/>
      <c r="F94" s="209"/>
      <c r="G94" s="210"/>
      <c r="H94" s="211"/>
    </row>
    <row r="95" spans="2:8" ht="16.2" customHeight="1" x14ac:dyDescent="0.3">
      <c r="B95" s="483" t="s">
        <v>158</v>
      </c>
      <c r="C95" s="483"/>
      <c r="D95" s="77" t="s">
        <v>25</v>
      </c>
      <c r="E95" s="212"/>
      <c r="F95" s="77" t="s">
        <v>24</v>
      </c>
      <c r="G95" s="212"/>
      <c r="H95" s="213" t="s">
        <v>108</v>
      </c>
    </row>
    <row r="96" spans="2:8" ht="16.2" customHeight="1" x14ac:dyDescent="0.3">
      <c r="C96" s="330" t="s">
        <v>159</v>
      </c>
      <c r="D96" s="98"/>
      <c r="E96" s="125"/>
      <c r="F96" s="98"/>
      <c r="G96" s="99"/>
      <c r="H96" s="204"/>
    </row>
    <row r="97" spans="2:9" ht="16.2" customHeight="1" x14ac:dyDescent="0.3">
      <c r="C97" s="341" t="s">
        <v>160</v>
      </c>
      <c r="D97" s="97"/>
      <c r="E97" s="125"/>
      <c r="F97" s="97"/>
      <c r="G97" s="99"/>
      <c r="H97" s="204"/>
    </row>
    <row r="98" spans="2:9" ht="16.2" customHeight="1" x14ac:dyDescent="0.3">
      <c r="C98" s="330" t="s">
        <v>161</v>
      </c>
      <c r="D98" s="97"/>
      <c r="E98" s="125"/>
      <c r="F98" s="97"/>
      <c r="G98" s="99"/>
      <c r="H98" s="204"/>
    </row>
    <row r="99" spans="2:9" ht="16.2" customHeight="1" x14ac:dyDescent="0.3">
      <c r="C99" s="330" t="s">
        <v>162</v>
      </c>
      <c r="D99" s="97"/>
      <c r="E99" s="125"/>
      <c r="F99" s="97"/>
      <c r="G99" s="99"/>
      <c r="H99" s="204"/>
    </row>
    <row r="100" spans="2:9" ht="16.2" customHeight="1" x14ac:dyDescent="0.3">
      <c r="C100" s="330" t="s">
        <v>163</v>
      </c>
      <c r="D100" s="97"/>
      <c r="E100" s="125"/>
      <c r="F100" s="97"/>
      <c r="G100" s="99"/>
      <c r="H100" s="204"/>
    </row>
    <row r="101" spans="2:9" ht="16.2" customHeight="1" x14ac:dyDescent="0.3">
      <c r="C101" s="340"/>
      <c r="D101" s="113"/>
      <c r="E101" s="125"/>
      <c r="F101" s="113"/>
      <c r="G101" s="65"/>
      <c r="H101" s="214"/>
    </row>
    <row r="102" spans="2:9" ht="16.2" customHeight="1" x14ac:dyDescent="0.3">
      <c r="B102" s="483" t="s">
        <v>164</v>
      </c>
      <c r="C102" s="483"/>
      <c r="D102" s="480"/>
      <c r="E102" s="481"/>
      <c r="F102" s="480"/>
      <c r="G102" s="482"/>
      <c r="H102" s="479"/>
    </row>
    <row r="103" spans="2:9" ht="16.2" customHeight="1" x14ac:dyDescent="0.3">
      <c r="B103" s="485" t="s">
        <v>165</v>
      </c>
      <c r="C103" s="485"/>
      <c r="D103" s="480"/>
      <c r="E103" s="481"/>
      <c r="F103" s="480"/>
      <c r="G103" s="482"/>
      <c r="H103" s="479"/>
    </row>
    <row r="104" spans="2:9" ht="16.2" customHeight="1" x14ac:dyDescent="0.3">
      <c r="C104" s="342"/>
      <c r="D104" s="98"/>
      <c r="E104" s="125"/>
      <c r="F104" s="98"/>
      <c r="G104" s="99"/>
      <c r="H104" s="204"/>
    </row>
    <row r="105" spans="2:9" ht="16.2" customHeight="1" x14ac:dyDescent="0.3">
      <c r="C105" s="342"/>
      <c r="D105" s="97"/>
      <c r="E105" s="125"/>
      <c r="F105" s="97"/>
      <c r="G105" s="99"/>
      <c r="H105" s="205"/>
    </row>
    <row r="106" spans="2:9" ht="16.2" customHeight="1" x14ac:dyDescent="0.3">
      <c r="C106" s="343"/>
      <c r="E106" s="207"/>
      <c r="G106" s="189"/>
    </row>
    <row r="107" spans="2:9" ht="25.95" customHeight="1" x14ac:dyDescent="0.3">
      <c r="C107" s="124" t="s">
        <v>167</v>
      </c>
      <c r="D107" s="134">
        <f>SUM(D12:D105)</f>
        <v>0</v>
      </c>
      <c r="E107" s="125"/>
      <c r="F107" s="134">
        <f>SUM(F12:F105)</f>
        <v>0</v>
      </c>
      <c r="G107" s="65"/>
      <c r="H107" s="134">
        <f>SUM(H12:H105)</f>
        <v>0</v>
      </c>
    </row>
    <row r="108" spans="2:9" ht="16.2" customHeight="1" thickBot="1" x14ac:dyDescent="0.35">
      <c r="C108" s="344"/>
      <c r="D108" s="224"/>
      <c r="E108" s="224"/>
      <c r="F108" s="224"/>
      <c r="G108" s="225"/>
      <c r="H108" s="226"/>
    </row>
    <row r="109" spans="2:9" ht="16.2" customHeight="1" x14ac:dyDescent="0.3">
      <c r="C109" s="340"/>
      <c r="D109" s="113"/>
      <c r="E109" s="125"/>
      <c r="F109" s="113"/>
      <c r="G109" s="65"/>
      <c r="H109" s="214"/>
    </row>
    <row r="110" spans="2:9" ht="19.2" customHeight="1" x14ac:dyDescent="0.3">
      <c r="B110" s="477" t="s">
        <v>168</v>
      </c>
      <c r="C110" s="477"/>
      <c r="D110" s="227"/>
      <c r="E110" s="113"/>
      <c r="F110" s="113"/>
      <c r="G110" s="114"/>
      <c r="H110" s="214"/>
      <c r="I110" s="67"/>
    </row>
    <row r="111" spans="2:9" ht="27" customHeight="1" x14ac:dyDescent="0.3">
      <c r="B111" s="478" t="s">
        <v>446</v>
      </c>
      <c r="C111" s="478"/>
      <c r="D111" s="478"/>
      <c r="E111" s="478"/>
      <c r="F111" s="478"/>
      <c r="G111" s="478"/>
      <c r="H111" s="478"/>
      <c r="I111" s="67"/>
    </row>
    <row r="112" spans="2:9" ht="11.4" customHeight="1" thickBot="1" x14ac:dyDescent="0.35">
      <c r="C112" s="67"/>
      <c r="G112" s="114"/>
      <c r="H112" s="214"/>
      <c r="I112" s="67"/>
    </row>
    <row r="113" spans="3:9" ht="19.95" customHeight="1" thickBot="1" x14ac:dyDescent="0.35">
      <c r="C113" s="353" t="s">
        <v>610</v>
      </c>
      <c r="D113" s="202"/>
      <c r="E113" s="113"/>
      <c r="G113" s="114"/>
      <c r="H113" s="214"/>
      <c r="I113" s="67"/>
    </row>
    <row r="114" spans="3:9" ht="25.2" customHeight="1" x14ac:dyDescent="0.3">
      <c r="C114" s="67"/>
      <c r="D114" s="113"/>
      <c r="E114" s="113"/>
      <c r="F114" s="113"/>
      <c r="G114" s="114"/>
      <c r="H114" s="214"/>
      <c r="I114" s="67"/>
    </row>
    <row r="115" spans="3:9" ht="16.2" customHeight="1" x14ac:dyDescent="0.3">
      <c r="C115" s="67"/>
      <c r="D115" s="113"/>
      <c r="E115" s="113"/>
      <c r="F115" s="113"/>
      <c r="G115" s="114"/>
      <c r="H115" s="214"/>
      <c r="I115" s="67"/>
    </row>
    <row r="116" spans="3:9" x14ac:dyDescent="0.3">
      <c r="C116" s="67"/>
      <c r="D116" s="113"/>
      <c r="E116" s="113"/>
      <c r="F116" s="113"/>
      <c r="G116" s="114"/>
      <c r="H116" s="214"/>
      <c r="I116" s="67"/>
    </row>
    <row r="117" spans="3:9" x14ac:dyDescent="0.3">
      <c r="C117" s="67"/>
      <c r="D117" s="113"/>
      <c r="E117" s="113"/>
      <c r="F117" s="113"/>
      <c r="G117" s="114"/>
      <c r="H117" s="214"/>
      <c r="I117" s="67"/>
    </row>
    <row r="118" spans="3:9" x14ac:dyDescent="0.3">
      <c r="C118" s="67"/>
      <c r="D118" s="113"/>
      <c r="E118" s="113"/>
      <c r="F118" s="113"/>
      <c r="G118" s="114"/>
      <c r="H118" s="214"/>
      <c r="I118" s="67"/>
    </row>
    <row r="119" spans="3:9" x14ac:dyDescent="0.3">
      <c r="C119" s="67"/>
      <c r="D119" s="113"/>
      <c r="E119" s="113"/>
      <c r="F119" s="113"/>
      <c r="G119" s="114"/>
      <c r="H119" s="214"/>
      <c r="I119" s="67"/>
    </row>
    <row r="120" spans="3:9" x14ac:dyDescent="0.3">
      <c r="C120" s="67"/>
      <c r="D120" s="113"/>
      <c r="E120" s="113"/>
      <c r="F120" s="113"/>
      <c r="G120" s="114"/>
      <c r="H120" s="214"/>
      <c r="I120" s="67"/>
    </row>
    <row r="121" spans="3:9" x14ac:dyDescent="0.3">
      <c r="C121" s="67"/>
      <c r="D121" s="113"/>
      <c r="E121" s="113"/>
      <c r="F121" s="113"/>
      <c r="G121" s="114"/>
      <c r="H121" s="214"/>
      <c r="I121" s="67"/>
    </row>
    <row r="122" spans="3:9" x14ac:dyDescent="0.3">
      <c r="C122" s="67"/>
      <c r="D122" s="113"/>
      <c r="E122" s="113"/>
      <c r="F122" s="113"/>
      <c r="G122" s="114"/>
      <c r="H122" s="214"/>
      <c r="I122" s="67"/>
    </row>
    <row r="124" spans="3:9" ht="16.2" thickBot="1" x14ac:dyDescent="0.35">
      <c r="C124" s="475" t="s">
        <v>175</v>
      </c>
      <c r="D124" s="475"/>
      <c r="E124" s="475"/>
      <c r="F124" s="475"/>
      <c r="G124" s="475"/>
      <c r="H124" s="226"/>
    </row>
  </sheetData>
  <mergeCells count="43">
    <mergeCell ref="B79:C79"/>
    <mergeCell ref="B103:C103"/>
    <mergeCell ref="B102:C102"/>
    <mergeCell ref="B95:C95"/>
    <mergeCell ref="B90:C90"/>
    <mergeCell ref="B89:C89"/>
    <mergeCell ref="B80:C80"/>
    <mergeCell ref="B94:C94"/>
    <mergeCell ref="G44:G45"/>
    <mergeCell ref="B49:C49"/>
    <mergeCell ref="B50:C50"/>
    <mergeCell ref="B75:C75"/>
    <mergeCell ref="B74:C74"/>
    <mergeCell ref="B68:C68"/>
    <mergeCell ref="B61:C61"/>
    <mergeCell ref="B57:C57"/>
    <mergeCell ref="B44:C44"/>
    <mergeCell ref="B45:C45"/>
    <mergeCell ref="D44:D45"/>
    <mergeCell ref="E44:E45"/>
    <mergeCell ref="F44:F45"/>
    <mergeCell ref="B11:C11"/>
    <mergeCell ref="B23:C23"/>
    <mergeCell ref="B28:C28"/>
    <mergeCell ref="B40:C40"/>
    <mergeCell ref="B33:C33"/>
    <mergeCell ref="B32:C32"/>
    <mergeCell ref="C124:G124"/>
    <mergeCell ref="B9:H9"/>
    <mergeCell ref="B110:C110"/>
    <mergeCell ref="B111:H111"/>
    <mergeCell ref="H89:H90"/>
    <mergeCell ref="D102:D103"/>
    <mergeCell ref="E102:E103"/>
    <mergeCell ref="F102:F103"/>
    <mergeCell ref="G102:G103"/>
    <mergeCell ref="H102:H103"/>
    <mergeCell ref="D89:D90"/>
    <mergeCell ref="E89:E90"/>
    <mergeCell ref="F89:F90"/>
    <mergeCell ref="G89:G90"/>
    <mergeCell ref="H44:H45"/>
    <mergeCell ref="B12:C12"/>
  </mergeCells>
  <dataValidations count="2">
    <dataValidation type="whole" allowBlank="1" showInputMessage="1" showErrorMessage="1" sqref="D113">
      <formula1>1</formula1>
      <formula2>6</formula2>
    </dataValidation>
    <dataValidation type="whole" allowBlank="1" showInputMessage="1" showErrorMessage="1" errorTitle="Value not accepted" error="Not a valid entry. Present = 1, absent = 0 " promptTitle="Present = 1, absent = 0" sqref="D81:H92 D34:H47 D13:H30 D51:H77 D96:H105">
      <formula1>0</formula1>
      <formula2>1</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91"/>
  <sheetViews>
    <sheetView showGridLines="0" workbookViewId="0"/>
  </sheetViews>
  <sheetFormatPr defaultRowHeight="14.4" x14ac:dyDescent="0.3"/>
  <cols>
    <col min="1" max="1" width="11" customWidth="1"/>
    <col min="2" max="2" width="30.88671875" customWidth="1"/>
    <col min="3" max="3" width="29.109375" customWidth="1"/>
    <col min="4" max="4" width="11.88671875" customWidth="1"/>
    <col min="5" max="5" width="5.6640625" style="135" customWidth="1"/>
    <col min="6" max="6" width="2.33203125" customWidth="1"/>
    <col min="7" max="7" width="5.6640625" style="135" customWidth="1"/>
    <col min="8" max="9" width="8.88671875" style="126" hidden="1" customWidth="1"/>
  </cols>
  <sheetData>
    <row r="1" spans="1:14" ht="20.399999999999999" x14ac:dyDescent="0.35">
      <c r="A1" s="91" t="s">
        <v>620</v>
      </c>
    </row>
    <row r="2" spans="1:14" ht="10.199999999999999" customHeight="1" x14ac:dyDescent="0.3">
      <c r="A2" s="90"/>
    </row>
    <row r="3" spans="1:14" ht="17.399999999999999" customHeight="1" x14ac:dyDescent="0.3">
      <c r="A3" s="489" t="s">
        <v>38</v>
      </c>
      <c r="B3" s="489"/>
      <c r="C3" s="489"/>
      <c r="D3" s="489"/>
      <c r="E3" s="489"/>
      <c r="F3" s="489"/>
      <c r="G3" s="489"/>
      <c r="H3" s="489"/>
      <c r="I3" s="489"/>
      <c r="J3" s="489"/>
      <c r="K3" s="489"/>
      <c r="L3" s="489"/>
      <c r="M3" s="489"/>
    </row>
    <row r="4" spans="1:14" s="63" customFormat="1" ht="19.95" customHeight="1" x14ac:dyDescent="0.3">
      <c r="A4" s="129" t="s">
        <v>255</v>
      </c>
      <c r="B4" s="491">
        <f>PartB_FieldWorksheet!C5</f>
        <v>0</v>
      </c>
      <c r="C4" s="491"/>
      <c r="D4" s="65"/>
      <c r="E4" s="135"/>
      <c r="F4"/>
      <c r="G4" s="135"/>
      <c r="H4" s="126"/>
      <c r="I4" s="126"/>
      <c r="J4"/>
      <c r="K4" s="82"/>
      <c r="L4" s="82"/>
      <c r="M4" s="101"/>
      <c r="N4" s="102"/>
    </row>
    <row r="5" spans="1:14" s="63" customFormat="1" ht="19.95" customHeight="1" x14ac:dyDescent="0.3">
      <c r="A5" s="129" t="s">
        <v>251</v>
      </c>
      <c r="B5" s="440">
        <f>PartB_FieldWorksheet!C6</f>
        <v>0</v>
      </c>
      <c r="C5" s="440"/>
      <c r="D5" s="100"/>
      <c r="E5" s="135"/>
      <c r="F5"/>
      <c r="G5" s="135"/>
      <c r="H5" s="126"/>
      <c r="I5" s="126"/>
      <c r="J5"/>
      <c r="K5" s="82"/>
      <c r="L5" s="82"/>
      <c r="M5" s="82"/>
      <c r="N5" s="82"/>
    </row>
    <row r="6" spans="1:14" s="63" customFormat="1" ht="19.95" customHeight="1" x14ac:dyDescent="0.3">
      <c r="A6" s="129" t="s">
        <v>254</v>
      </c>
      <c r="B6" s="354"/>
      <c r="C6" s="165"/>
      <c r="D6" s="100"/>
      <c r="E6" s="229"/>
      <c r="F6" s="103"/>
      <c r="G6" s="229"/>
      <c r="H6" s="127"/>
      <c r="I6" s="128"/>
      <c r="J6" s="83"/>
      <c r="K6" s="82"/>
      <c r="L6" s="82"/>
      <c r="M6" s="82"/>
      <c r="N6" s="82"/>
    </row>
    <row r="7" spans="1:14" s="63" customFormat="1" ht="10.199999999999999" customHeight="1" x14ac:dyDescent="0.3">
      <c r="A7" s="129"/>
      <c r="B7" s="130"/>
      <c r="C7" s="100"/>
      <c r="D7" s="100"/>
      <c r="E7" s="229"/>
      <c r="F7" s="103"/>
      <c r="G7" s="229"/>
      <c r="H7" s="127"/>
      <c r="I7" s="128"/>
      <c r="J7" s="83"/>
      <c r="K7" s="82"/>
      <c r="L7" s="82"/>
      <c r="M7" s="82"/>
      <c r="N7" s="82"/>
    </row>
    <row r="8" spans="1:14" s="63" customFormat="1" ht="45" customHeight="1" x14ac:dyDescent="0.3">
      <c r="A8" s="488" t="s">
        <v>437</v>
      </c>
      <c r="B8" s="488"/>
      <c r="C8" s="488"/>
      <c r="D8" s="488"/>
      <c r="E8" s="488"/>
      <c r="F8" s="488"/>
      <c r="G8" s="488"/>
      <c r="H8" s="127"/>
      <c r="I8" s="128"/>
      <c r="J8" s="83"/>
      <c r="K8" s="82"/>
      <c r="L8" s="82"/>
      <c r="M8" s="82"/>
      <c r="N8" s="82"/>
    </row>
    <row r="9" spans="1:14" ht="10.199999999999999" customHeight="1" x14ac:dyDescent="0.3"/>
    <row r="10" spans="1:14" ht="17.399999999999999" x14ac:dyDescent="0.3">
      <c r="A10" s="307" t="s">
        <v>434</v>
      </c>
      <c r="B10" s="131"/>
      <c r="C10" s="131"/>
      <c r="D10" s="490" t="s">
        <v>260</v>
      </c>
      <c r="E10" s="200"/>
      <c r="F10" s="131"/>
      <c r="G10" s="200"/>
    </row>
    <row r="11" spans="1:14" s="146" customFormat="1" ht="12.6" customHeight="1" x14ac:dyDescent="0.25">
      <c r="A11" s="308"/>
      <c r="B11" s="309" t="s">
        <v>258</v>
      </c>
      <c r="C11" s="309" t="s">
        <v>259</v>
      </c>
      <c r="D11" s="490"/>
      <c r="E11" s="310" t="s">
        <v>25</v>
      </c>
      <c r="F11" s="310"/>
      <c r="G11" s="310" t="s">
        <v>24</v>
      </c>
      <c r="H11" s="363" t="s">
        <v>612</v>
      </c>
    </row>
    <row r="12" spans="1:14" ht="15" customHeight="1" x14ac:dyDescent="0.3">
      <c r="B12" s="299" t="s">
        <v>261</v>
      </c>
      <c r="C12" s="300" t="s">
        <v>262</v>
      </c>
      <c r="D12" s="301" t="s">
        <v>263</v>
      </c>
      <c r="E12" s="302"/>
      <c r="F12" s="300"/>
      <c r="G12" s="302"/>
      <c r="H12" s="126">
        <f>SUM(E12,G12)</f>
        <v>0</v>
      </c>
      <c r="I12" s="126">
        <f>COUNTIF(H12,"&gt;0")</f>
        <v>0</v>
      </c>
    </row>
    <row r="13" spans="1:14" ht="15" customHeight="1" x14ac:dyDescent="0.3">
      <c r="B13" s="299" t="s">
        <v>264</v>
      </c>
      <c r="C13" s="300" t="s">
        <v>265</v>
      </c>
      <c r="D13" s="301" t="s">
        <v>266</v>
      </c>
      <c r="E13" s="303"/>
      <c r="F13" s="300"/>
      <c r="G13" s="303"/>
      <c r="H13" s="126">
        <f t="shared" ref="H13:H78" si="0">SUM(E13,G13)</f>
        <v>0</v>
      </c>
      <c r="I13" s="126">
        <f t="shared" ref="I13:I78" si="1">COUNTIF(H13,"&gt;0")</f>
        <v>0</v>
      </c>
    </row>
    <row r="14" spans="1:14" ht="15" customHeight="1" x14ac:dyDescent="0.3">
      <c r="B14" s="299" t="s">
        <v>267</v>
      </c>
      <c r="C14" s="300" t="s">
        <v>268</v>
      </c>
      <c r="D14" s="301" t="s">
        <v>269</v>
      </c>
      <c r="E14" s="303"/>
      <c r="F14" s="300"/>
      <c r="G14" s="303"/>
      <c r="H14" s="126">
        <f t="shared" si="0"/>
        <v>0</v>
      </c>
      <c r="I14" s="126">
        <f t="shared" si="1"/>
        <v>0</v>
      </c>
    </row>
    <row r="15" spans="1:14" ht="15" customHeight="1" x14ac:dyDescent="0.3">
      <c r="B15" s="299" t="s">
        <v>270</v>
      </c>
      <c r="C15" s="300" t="s">
        <v>271</v>
      </c>
      <c r="D15" s="301" t="s">
        <v>272</v>
      </c>
      <c r="E15" s="303"/>
      <c r="F15" s="300"/>
      <c r="G15" s="303"/>
      <c r="H15" s="126">
        <f t="shared" si="0"/>
        <v>0</v>
      </c>
      <c r="I15" s="126">
        <f t="shared" si="1"/>
        <v>0</v>
      </c>
    </row>
    <row r="16" spans="1:14" ht="15" customHeight="1" x14ac:dyDescent="0.3">
      <c r="B16" s="299" t="s">
        <v>273</v>
      </c>
      <c r="C16" s="300" t="s">
        <v>274</v>
      </c>
      <c r="D16" s="301" t="s">
        <v>275</v>
      </c>
      <c r="E16" s="303"/>
      <c r="F16" s="300"/>
      <c r="G16" s="303"/>
      <c r="H16" s="126">
        <f t="shared" si="0"/>
        <v>0</v>
      </c>
      <c r="I16" s="126">
        <f t="shared" si="1"/>
        <v>0</v>
      </c>
    </row>
    <row r="17" spans="2:9" ht="15" customHeight="1" x14ac:dyDescent="0.3">
      <c r="B17" s="299" t="s">
        <v>276</v>
      </c>
      <c r="C17" s="300" t="s">
        <v>277</v>
      </c>
      <c r="D17" s="301" t="s">
        <v>278</v>
      </c>
      <c r="E17" s="303"/>
      <c r="F17" s="300"/>
      <c r="G17" s="303"/>
      <c r="H17" s="126">
        <f t="shared" si="0"/>
        <v>0</v>
      </c>
      <c r="I17" s="126">
        <f t="shared" si="1"/>
        <v>0</v>
      </c>
    </row>
    <row r="18" spans="2:9" ht="15" customHeight="1" x14ac:dyDescent="0.3">
      <c r="B18" s="299" t="s">
        <v>279</v>
      </c>
      <c r="C18" s="300" t="s">
        <v>280</v>
      </c>
      <c r="D18" s="301" t="s">
        <v>281</v>
      </c>
      <c r="E18" s="303"/>
      <c r="F18" s="300"/>
      <c r="G18" s="303"/>
      <c r="H18" s="126">
        <f t="shared" si="0"/>
        <v>0</v>
      </c>
      <c r="I18" s="126">
        <f t="shared" si="1"/>
        <v>0</v>
      </c>
    </row>
    <row r="19" spans="2:9" ht="15" customHeight="1" x14ac:dyDescent="0.3">
      <c r="B19" s="299" t="s">
        <v>282</v>
      </c>
      <c r="C19" s="300" t="s">
        <v>283</v>
      </c>
      <c r="D19" s="301" t="s">
        <v>284</v>
      </c>
      <c r="E19" s="303"/>
      <c r="F19" s="300"/>
      <c r="G19" s="303"/>
      <c r="H19" s="126">
        <f t="shared" si="0"/>
        <v>0</v>
      </c>
      <c r="I19" s="126">
        <f t="shared" si="1"/>
        <v>0</v>
      </c>
    </row>
    <row r="20" spans="2:9" ht="15" customHeight="1" x14ac:dyDescent="0.3">
      <c r="B20" s="299" t="s">
        <v>285</v>
      </c>
      <c r="C20" s="300" t="s">
        <v>286</v>
      </c>
      <c r="D20" s="301" t="s">
        <v>287</v>
      </c>
      <c r="E20" s="303"/>
      <c r="F20" s="300"/>
      <c r="G20" s="303"/>
      <c r="H20" s="126">
        <f t="shared" si="0"/>
        <v>0</v>
      </c>
      <c r="I20" s="126">
        <f t="shared" si="1"/>
        <v>0</v>
      </c>
    </row>
    <row r="21" spans="2:9" ht="15" customHeight="1" x14ac:dyDescent="0.3">
      <c r="B21" s="299" t="s">
        <v>288</v>
      </c>
      <c r="C21" s="300" t="s">
        <v>289</v>
      </c>
      <c r="D21" s="301" t="s">
        <v>290</v>
      </c>
      <c r="E21" s="303"/>
      <c r="F21" s="300"/>
      <c r="G21" s="303"/>
      <c r="H21" s="126">
        <f t="shared" si="0"/>
        <v>0</v>
      </c>
      <c r="I21" s="126">
        <f t="shared" si="1"/>
        <v>0</v>
      </c>
    </row>
    <row r="22" spans="2:9" ht="15" customHeight="1" x14ac:dyDescent="0.3">
      <c r="B22" s="299" t="s">
        <v>291</v>
      </c>
      <c r="C22" s="300" t="s">
        <v>292</v>
      </c>
      <c r="D22" s="301" t="s">
        <v>293</v>
      </c>
      <c r="E22" s="303"/>
      <c r="F22" s="300"/>
      <c r="G22" s="303"/>
      <c r="H22" s="126">
        <f t="shared" si="0"/>
        <v>0</v>
      </c>
      <c r="I22" s="126">
        <f t="shared" si="1"/>
        <v>0</v>
      </c>
    </row>
    <row r="23" spans="2:9" ht="15" customHeight="1" x14ac:dyDescent="0.3">
      <c r="B23" s="299" t="s">
        <v>294</v>
      </c>
      <c r="C23" s="300" t="s">
        <v>295</v>
      </c>
      <c r="D23" s="301" t="s">
        <v>296</v>
      </c>
      <c r="E23" s="303"/>
      <c r="F23" s="300"/>
      <c r="G23" s="303"/>
      <c r="H23" s="126">
        <f t="shared" si="0"/>
        <v>0</v>
      </c>
      <c r="I23" s="126">
        <f t="shared" si="1"/>
        <v>0</v>
      </c>
    </row>
    <row r="24" spans="2:9" ht="23.4" x14ac:dyDescent="0.3">
      <c r="B24" s="299" t="s">
        <v>415</v>
      </c>
      <c r="C24" s="300" t="s">
        <v>297</v>
      </c>
      <c r="D24" s="301" t="s">
        <v>298</v>
      </c>
      <c r="E24" s="303"/>
      <c r="F24" s="300"/>
      <c r="G24" s="303"/>
      <c r="H24" s="126">
        <f t="shared" si="0"/>
        <v>0</v>
      </c>
      <c r="I24" s="126">
        <f t="shared" si="1"/>
        <v>0</v>
      </c>
    </row>
    <row r="25" spans="2:9" ht="15" customHeight="1" x14ac:dyDescent="0.3">
      <c r="B25" s="299" t="s">
        <v>299</v>
      </c>
      <c r="C25" s="345" t="s">
        <v>300</v>
      </c>
      <c r="D25" s="301" t="s">
        <v>301</v>
      </c>
      <c r="E25" s="303"/>
      <c r="F25" s="300"/>
      <c r="G25" s="303"/>
      <c r="H25" s="126">
        <f t="shared" si="0"/>
        <v>0</v>
      </c>
      <c r="I25" s="126">
        <f t="shared" si="1"/>
        <v>0</v>
      </c>
    </row>
    <row r="26" spans="2:9" ht="15" customHeight="1" x14ac:dyDescent="0.3">
      <c r="B26" s="299" t="s">
        <v>302</v>
      </c>
      <c r="C26" s="300" t="s">
        <v>303</v>
      </c>
      <c r="D26" s="301" t="s">
        <v>304</v>
      </c>
      <c r="E26" s="303"/>
      <c r="F26" s="300"/>
      <c r="G26" s="303"/>
      <c r="H26" s="126">
        <f t="shared" si="0"/>
        <v>0</v>
      </c>
      <c r="I26" s="126">
        <f t="shared" si="1"/>
        <v>0</v>
      </c>
    </row>
    <row r="27" spans="2:9" ht="15" customHeight="1" x14ac:dyDescent="0.3">
      <c r="B27" s="299" t="s">
        <v>305</v>
      </c>
      <c r="C27" s="304" t="s">
        <v>306</v>
      </c>
      <c r="D27" s="301" t="s">
        <v>307</v>
      </c>
      <c r="E27" s="303"/>
      <c r="F27" s="300"/>
      <c r="G27" s="303"/>
      <c r="H27" s="126">
        <f t="shared" si="0"/>
        <v>0</v>
      </c>
      <c r="I27" s="126">
        <f t="shared" si="1"/>
        <v>0</v>
      </c>
    </row>
    <row r="28" spans="2:9" ht="15" customHeight="1" x14ac:dyDescent="0.3">
      <c r="B28" s="299" t="s">
        <v>308</v>
      </c>
      <c r="C28" s="304" t="s">
        <v>306</v>
      </c>
      <c r="D28" s="301" t="s">
        <v>309</v>
      </c>
      <c r="E28" s="303"/>
      <c r="F28" s="300"/>
      <c r="G28" s="303"/>
      <c r="H28" s="126">
        <f t="shared" si="0"/>
        <v>0</v>
      </c>
      <c r="I28" s="126">
        <f t="shared" si="1"/>
        <v>0</v>
      </c>
    </row>
    <row r="29" spans="2:9" ht="15" customHeight="1" x14ac:dyDescent="0.3">
      <c r="B29" s="299" t="s">
        <v>310</v>
      </c>
      <c r="C29" s="300" t="s">
        <v>311</v>
      </c>
      <c r="D29" s="301" t="s">
        <v>312</v>
      </c>
      <c r="E29" s="303"/>
      <c r="F29" s="300"/>
      <c r="G29" s="303"/>
      <c r="H29" s="126">
        <f t="shared" si="0"/>
        <v>0</v>
      </c>
      <c r="I29" s="126">
        <f t="shared" si="1"/>
        <v>0</v>
      </c>
    </row>
    <row r="30" spans="2:9" ht="15" customHeight="1" x14ac:dyDescent="0.3">
      <c r="B30" s="299" t="s">
        <v>577</v>
      </c>
      <c r="C30" s="345" t="s">
        <v>578</v>
      </c>
      <c r="D30" s="301" t="s">
        <v>579</v>
      </c>
      <c r="E30" s="303"/>
      <c r="F30" s="300"/>
      <c r="G30" s="303"/>
    </row>
    <row r="31" spans="2:9" ht="15" customHeight="1" x14ac:dyDescent="0.3">
      <c r="B31" s="299" t="s">
        <v>313</v>
      </c>
      <c r="C31" s="300" t="s">
        <v>314</v>
      </c>
      <c r="D31" s="301" t="s">
        <v>315</v>
      </c>
      <c r="E31" s="303"/>
      <c r="F31" s="300"/>
      <c r="G31" s="303"/>
      <c r="H31" s="126">
        <f t="shared" si="0"/>
        <v>0</v>
      </c>
      <c r="I31" s="126">
        <f t="shared" si="1"/>
        <v>0</v>
      </c>
    </row>
    <row r="32" spans="2:9" ht="15" customHeight="1" x14ac:dyDescent="0.3">
      <c r="B32" s="299" t="s">
        <v>316</v>
      </c>
      <c r="C32" s="300" t="s">
        <v>317</v>
      </c>
      <c r="D32" s="301" t="s">
        <v>318</v>
      </c>
      <c r="E32" s="303"/>
      <c r="F32" s="300"/>
      <c r="G32" s="303"/>
      <c r="H32" s="126">
        <f t="shared" si="0"/>
        <v>0</v>
      </c>
      <c r="I32" s="126">
        <f t="shared" si="1"/>
        <v>0</v>
      </c>
    </row>
    <row r="33" spans="2:9" ht="15" customHeight="1" x14ac:dyDescent="0.3">
      <c r="B33" s="299" t="s">
        <v>319</v>
      </c>
      <c r="C33" s="300" t="s">
        <v>320</v>
      </c>
      <c r="D33" s="300" t="s">
        <v>321</v>
      </c>
      <c r="E33" s="303"/>
      <c r="F33" s="300"/>
      <c r="G33" s="303"/>
      <c r="H33" s="126">
        <f t="shared" si="0"/>
        <v>0</v>
      </c>
      <c r="I33" s="126">
        <f t="shared" si="1"/>
        <v>0</v>
      </c>
    </row>
    <row r="34" spans="2:9" ht="15" customHeight="1" x14ac:dyDescent="0.3">
      <c r="B34" s="299" t="s">
        <v>322</v>
      </c>
      <c r="C34" s="304" t="s">
        <v>323</v>
      </c>
      <c r="D34" s="301" t="s">
        <v>324</v>
      </c>
      <c r="E34" s="303"/>
      <c r="F34" s="300"/>
      <c r="G34" s="303"/>
      <c r="H34" s="126">
        <f t="shared" si="0"/>
        <v>0</v>
      </c>
      <c r="I34" s="126">
        <f t="shared" si="1"/>
        <v>0</v>
      </c>
    </row>
    <row r="35" spans="2:9" ht="15" customHeight="1" x14ac:dyDescent="0.3">
      <c r="B35" s="299" t="s">
        <v>325</v>
      </c>
      <c r="C35" s="300" t="s">
        <v>326</v>
      </c>
      <c r="D35" s="301" t="s">
        <v>327</v>
      </c>
      <c r="E35" s="303"/>
      <c r="F35" s="300"/>
      <c r="G35" s="303"/>
      <c r="H35" s="126">
        <f t="shared" si="0"/>
        <v>0</v>
      </c>
      <c r="I35" s="126">
        <f t="shared" si="1"/>
        <v>0</v>
      </c>
    </row>
    <row r="36" spans="2:9" ht="15" customHeight="1" x14ac:dyDescent="0.3">
      <c r="B36" s="299" t="s">
        <v>574</v>
      </c>
      <c r="C36" s="300" t="s">
        <v>576</v>
      </c>
      <c r="D36" s="301" t="s">
        <v>575</v>
      </c>
      <c r="E36" s="303"/>
      <c r="F36" s="300"/>
      <c r="G36" s="303"/>
    </row>
    <row r="37" spans="2:9" ht="15" customHeight="1" x14ac:dyDescent="0.3">
      <c r="B37" s="299" t="s">
        <v>328</v>
      </c>
      <c r="C37" s="300" t="s">
        <v>329</v>
      </c>
      <c r="D37" s="301" t="s">
        <v>330</v>
      </c>
      <c r="E37" s="303"/>
      <c r="F37" s="300"/>
      <c r="G37" s="303"/>
      <c r="H37" s="126">
        <f t="shared" si="0"/>
        <v>0</v>
      </c>
      <c r="I37" s="126">
        <f t="shared" si="1"/>
        <v>0</v>
      </c>
    </row>
    <row r="38" spans="2:9" ht="15" customHeight="1" x14ac:dyDescent="0.3">
      <c r="B38" s="299" t="s">
        <v>331</v>
      </c>
      <c r="C38" s="300" t="s">
        <v>332</v>
      </c>
      <c r="D38" s="301" t="s">
        <v>333</v>
      </c>
      <c r="E38" s="303"/>
      <c r="F38" s="300"/>
      <c r="G38" s="303"/>
      <c r="H38" s="126">
        <f t="shared" si="0"/>
        <v>0</v>
      </c>
      <c r="I38" s="126">
        <f t="shared" si="1"/>
        <v>0</v>
      </c>
    </row>
    <row r="39" spans="2:9" ht="15" customHeight="1" x14ac:dyDescent="0.3">
      <c r="B39" s="299" t="s">
        <v>334</v>
      </c>
      <c r="C39" s="300" t="s">
        <v>335</v>
      </c>
      <c r="D39" s="301" t="s">
        <v>336</v>
      </c>
      <c r="E39" s="303"/>
      <c r="F39" s="300"/>
      <c r="G39" s="303"/>
      <c r="H39" s="126">
        <f t="shared" si="0"/>
        <v>0</v>
      </c>
      <c r="I39" s="126">
        <f t="shared" si="1"/>
        <v>0</v>
      </c>
    </row>
    <row r="40" spans="2:9" ht="15" customHeight="1" x14ac:dyDescent="0.3">
      <c r="B40" s="299" t="s">
        <v>337</v>
      </c>
      <c r="C40" s="300" t="s">
        <v>338</v>
      </c>
      <c r="D40" s="301" t="s">
        <v>339</v>
      </c>
      <c r="E40" s="303"/>
      <c r="F40" s="300"/>
      <c r="G40" s="303"/>
      <c r="H40" s="126">
        <f t="shared" si="0"/>
        <v>0</v>
      </c>
      <c r="I40" s="126">
        <f t="shared" si="1"/>
        <v>0</v>
      </c>
    </row>
    <row r="41" spans="2:9" ht="15" customHeight="1" x14ac:dyDescent="0.3">
      <c r="B41" s="299" t="s">
        <v>340</v>
      </c>
      <c r="C41" s="345" t="s">
        <v>341</v>
      </c>
      <c r="D41" s="301" t="s">
        <v>342</v>
      </c>
      <c r="E41" s="303"/>
      <c r="F41" s="300"/>
      <c r="G41" s="303"/>
      <c r="H41" s="126">
        <f t="shared" si="0"/>
        <v>0</v>
      </c>
      <c r="I41" s="126">
        <f t="shared" si="1"/>
        <v>0</v>
      </c>
    </row>
    <row r="42" spans="2:9" ht="15" customHeight="1" x14ac:dyDescent="0.3">
      <c r="B42" s="299" t="s">
        <v>343</v>
      </c>
      <c r="C42" s="300" t="s">
        <v>344</v>
      </c>
      <c r="D42" s="301" t="s">
        <v>345</v>
      </c>
      <c r="E42" s="303"/>
      <c r="F42" s="300"/>
      <c r="G42" s="303"/>
      <c r="H42" s="126">
        <f t="shared" si="0"/>
        <v>0</v>
      </c>
      <c r="I42" s="126">
        <f t="shared" si="1"/>
        <v>0</v>
      </c>
    </row>
    <row r="43" spans="2:9" ht="15" customHeight="1" x14ac:dyDescent="0.3">
      <c r="B43" s="299" t="s">
        <v>346</v>
      </c>
      <c r="C43" s="300" t="s">
        <v>347</v>
      </c>
      <c r="D43" s="301" t="s">
        <v>348</v>
      </c>
      <c r="E43" s="303"/>
      <c r="F43" s="300"/>
      <c r="G43" s="303"/>
      <c r="H43" s="126">
        <f t="shared" si="0"/>
        <v>0</v>
      </c>
      <c r="I43" s="126">
        <f t="shared" si="1"/>
        <v>0</v>
      </c>
    </row>
    <row r="44" spans="2:9" ht="15" customHeight="1" x14ac:dyDescent="0.3">
      <c r="B44" s="299" t="s">
        <v>349</v>
      </c>
      <c r="C44" s="300" t="s">
        <v>350</v>
      </c>
      <c r="D44" s="301" t="s">
        <v>351</v>
      </c>
      <c r="E44" s="303"/>
      <c r="F44" s="300"/>
      <c r="G44" s="303"/>
      <c r="H44" s="126">
        <f t="shared" si="0"/>
        <v>0</v>
      </c>
      <c r="I44" s="126">
        <f t="shared" si="1"/>
        <v>0</v>
      </c>
    </row>
    <row r="45" spans="2:9" ht="15" customHeight="1" x14ac:dyDescent="0.3">
      <c r="B45" s="299" t="s">
        <v>352</v>
      </c>
      <c r="C45" s="300" t="s">
        <v>353</v>
      </c>
      <c r="D45" s="301" t="s">
        <v>354</v>
      </c>
      <c r="E45" s="303"/>
      <c r="F45" s="300"/>
      <c r="G45" s="303"/>
      <c r="H45" s="126">
        <f t="shared" si="0"/>
        <v>0</v>
      </c>
      <c r="I45" s="126">
        <f t="shared" si="1"/>
        <v>0</v>
      </c>
    </row>
    <row r="46" spans="2:9" ht="15" customHeight="1" x14ac:dyDescent="0.3">
      <c r="B46" s="299" t="s">
        <v>355</v>
      </c>
      <c r="C46" s="300" t="s">
        <v>356</v>
      </c>
      <c r="D46" s="301" t="s">
        <v>357</v>
      </c>
      <c r="E46" s="303"/>
      <c r="F46" s="300"/>
      <c r="G46" s="303"/>
      <c r="H46" s="126">
        <f t="shared" si="0"/>
        <v>0</v>
      </c>
      <c r="I46" s="126">
        <f t="shared" si="1"/>
        <v>0</v>
      </c>
    </row>
    <row r="47" spans="2:9" ht="15" customHeight="1" x14ac:dyDescent="0.3">
      <c r="B47" s="299" t="s">
        <v>358</v>
      </c>
      <c r="C47" s="300" t="s">
        <v>359</v>
      </c>
      <c r="D47" s="301" t="s">
        <v>360</v>
      </c>
      <c r="E47" s="303"/>
      <c r="F47" s="300"/>
      <c r="G47" s="303"/>
      <c r="H47" s="126">
        <f t="shared" si="0"/>
        <v>0</v>
      </c>
      <c r="I47" s="126">
        <f t="shared" si="1"/>
        <v>0</v>
      </c>
    </row>
    <row r="48" spans="2:9" ht="24" customHeight="1" x14ac:dyDescent="0.3">
      <c r="B48" s="299" t="s">
        <v>417</v>
      </c>
      <c r="C48" s="300" t="s">
        <v>361</v>
      </c>
      <c r="D48" s="301" t="s">
        <v>414</v>
      </c>
      <c r="E48" s="303"/>
      <c r="F48" s="300"/>
      <c r="G48" s="303"/>
      <c r="H48" s="126">
        <f t="shared" si="0"/>
        <v>0</v>
      </c>
      <c r="I48" s="126">
        <f t="shared" si="1"/>
        <v>0</v>
      </c>
    </row>
    <row r="49" spans="2:9" ht="15" customHeight="1" x14ac:dyDescent="0.3">
      <c r="B49" s="299" t="s">
        <v>362</v>
      </c>
      <c r="C49" s="300" t="s">
        <v>363</v>
      </c>
      <c r="D49" s="301" t="s">
        <v>364</v>
      </c>
      <c r="E49" s="303"/>
      <c r="F49" s="300"/>
      <c r="G49" s="303"/>
      <c r="H49" s="126">
        <f t="shared" si="0"/>
        <v>0</v>
      </c>
      <c r="I49" s="126">
        <f t="shared" si="1"/>
        <v>0</v>
      </c>
    </row>
    <row r="50" spans="2:9" ht="15" customHeight="1" x14ac:dyDescent="0.3">
      <c r="B50" s="299" t="s">
        <v>365</v>
      </c>
      <c r="C50" s="300" t="s">
        <v>366</v>
      </c>
      <c r="D50" s="301" t="s">
        <v>367</v>
      </c>
      <c r="E50" s="303"/>
      <c r="F50" s="300"/>
      <c r="G50" s="303"/>
      <c r="H50" s="126">
        <f t="shared" si="0"/>
        <v>0</v>
      </c>
      <c r="I50" s="126">
        <f t="shared" si="1"/>
        <v>0</v>
      </c>
    </row>
    <row r="51" spans="2:9" ht="15" customHeight="1" x14ac:dyDescent="0.3">
      <c r="B51" s="299" t="s">
        <v>368</v>
      </c>
      <c r="C51" s="300" t="s">
        <v>369</v>
      </c>
      <c r="D51" s="301" t="s">
        <v>370</v>
      </c>
      <c r="E51" s="303"/>
      <c r="F51" s="300"/>
      <c r="G51" s="303"/>
      <c r="H51" s="126">
        <f t="shared" si="0"/>
        <v>0</v>
      </c>
      <c r="I51" s="126">
        <f t="shared" si="1"/>
        <v>0</v>
      </c>
    </row>
    <row r="52" spans="2:9" ht="15" customHeight="1" x14ac:dyDescent="0.3">
      <c r="B52" s="299" t="s">
        <v>371</v>
      </c>
      <c r="C52" s="300" t="s">
        <v>372</v>
      </c>
      <c r="D52" s="301" t="s">
        <v>373</v>
      </c>
      <c r="E52" s="303"/>
      <c r="F52" s="300"/>
      <c r="G52" s="303"/>
      <c r="H52" s="126">
        <f t="shared" si="0"/>
        <v>0</v>
      </c>
      <c r="I52" s="126">
        <f t="shared" si="1"/>
        <v>0</v>
      </c>
    </row>
    <row r="53" spans="2:9" ht="15" customHeight="1" x14ac:dyDescent="0.3">
      <c r="B53" s="299" t="s">
        <v>374</v>
      </c>
      <c r="C53" s="300" t="s">
        <v>375</v>
      </c>
      <c r="D53" s="301" t="s">
        <v>376</v>
      </c>
      <c r="E53" s="305"/>
      <c r="F53" s="306"/>
      <c r="G53" s="305"/>
      <c r="H53" s="126">
        <f t="shared" si="0"/>
        <v>0</v>
      </c>
      <c r="I53" s="126">
        <f t="shared" si="1"/>
        <v>0</v>
      </c>
    </row>
    <row r="54" spans="2:9" ht="15" customHeight="1" x14ac:dyDescent="0.3">
      <c r="B54" s="299" t="s">
        <v>377</v>
      </c>
      <c r="C54" s="300" t="s">
        <v>378</v>
      </c>
      <c r="D54" s="301" t="s">
        <v>379</v>
      </c>
      <c r="E54" s="303"/>
      <c r="F54" s="300"/>
      <c r="G54" s="303"/>
      <c r="H54" s="126">
        <f t="shared" si="0"/>
        <v>0</v>
      </c>
      <c r="I54" s="126">
        <f t="shared" si="1"/>
        <v>0</v>
      </c>
    </row>
    <row r="55" spans="2:9" ht="15" customHeight="1" x14ac:dyDescent="0.3">
      <c r="B55" s="299" t="s">
        <v>380</v>
      </c>
      <c r="C55" s="300" t="s">
        <v>381</v>
      </c>
      <c r="D55" s="301" t="s">
        <v>382</v>
      </c>
      <c r="E55" s="303"/>
      <c r="F55" s="300"/>
      <c r="G55" s="303"/>
      <c r="H55" s="126">
        <f t="shared" si="0"/>
        <v>0</v>
      </c>
      <c r="I55" s="126">
        <f t="shared" si="1"/>
        <v>0</v>
      </c>
    </row>
    <row r="56" spans="2:9" ht="24" customHeight="1" x14ac:dyDescent="0.3">
      <c r="B56" s="299" t="s">
        <v>416</v>
      </c>
      <c r="C56" s="304" t="s">
        <v>383</v>
      </c>
      <c r="D56" s="301" t="s">
        <v>584</v>
      </c>
      <c r="E56" s="303"/>
      <c r="F56" s="300"/>
      <c r="G56" s="303"/>
      <c r="H56" s="126">
        <f t="shared" si="0"/>
        <v>0</v>
      </c>
      <c r="I56" s="126">
        <f t="shared" si="1"/>
        <v>0</v>
      </c>
    </row>
    <row r="57" spans="2:9" ht="15" customHeight="1" x14ac:dyDescent="0.3">
      <c r="B57" s="299" t="s">
        <v>384</v>
      </c>
      <c r="C57" s="300" t="s">
        <v>385</v>
      </c>
      <c r="D57" s="301" t="s">
        <v>386</v>
      </c>
      <c r="E57" s="303"/>
      <c r="F57" s="300"/>
      <c r="G57" s="303"/>
      <c r="H57" s="126">
        <f t="shared" si="0"/>
        <v>0</v>
      </c>
      <c r="I57" s="126">
        <f t="shared" si="1"/>
        <v>0</v>
      </c>
    </row>
    <row r="58" spans="2:9" ht="15" customHeight="1" x14ac:dyDescent="0.3">
      <c r="B58" s="299" t="s">
        <v>387</v>
      </c>
      <c r="C58" s="300" t="s">
        <v>388</v>
      </c>
      <c r="D58" s="301" t="s">
        <v>389</v>
      </c>
      <c r="E58" s="303"/>
      <c r="F58" s="300"/>
      <c r="G58" s="303"/>
      <c r="H58" s="126">
        <f t="shared" si="0"/>
        <v>0</v>
      </c>
      <c r="I58" s="126">
        <f t="shared" si="1"/>
        <v>0</v>
      </c>
    </row>
    <row r="59" spans="2:9" ht="15" customHeight="1" x14ac:dyDescent="0.3">
      <c r="B59" s="299" t="s">
        <v>390</v>
      </c>
      <c r="C59" s="300" t="s">
        <v>391</v>
      </c>
      <c r="D59" s="301" t="s">
        <v>392</v>
      </c>
      <c r="E59" s="303"/>
      <c r="F59" s="300"/>
      <c r="G59" s="303"/>
      <c r="H59" s="126">
        <f t="shared" si="0"/>
        <v>0</v>
      </c>
      <c r="I59" s="126">
        <f t="shared" si="1"/>
        <v>0</v>
      </c>
    </row>
    <row r="60" spans="2:9" ht="15" customHeight="1" x14ac:dyDescent="0.3">
      <c r="B60" s="299" t="s">
        <v>393</v>
      </c>
      <c r="C60" s="300" t="s">
        <v>394</v>
      </c>
      <c r="D60" s="301" t="s">
        <v>395</v>
      </c>
      <c r="E60" s="303"/>
      <c r="F60" s="300"/>
      <c r="G60" s="303"/>
      <c r="H60" s="126">
        <f t="shared" si="0"/>
        <v>0</v>
      </c>
      <c r="I60" s="126">
        <f t="shared" si="1"/>
        <v>0</v>
      </c>
    </row>
    <row r="61" spans="2:9" ht="15" customHeight="1" x14ac:dyDescent="0.3">
      <c r="B61" s="299" t="s">
        <v>396</v>
      </c>
      <c r="C61" s="300" t="s">
        <v>397</v>
      </c>
      <c r="D61" s="301" t="s">
        <v>398</v>
      </c>
      <c r="E61" s="303"/>
      <c r="F61" s="300"/>
      <c r="G61" s="303"/>
      <c r="H61" s="126">
        <f t="shared" si="0"/>
        <v>0</v>
      </c>
      <c r="I61" s="126">
        <f t="shared" si="1"/>
        <v>0</v>
      </c>
    </row>
    <row r="62" spans="2:9" ht="15" customHeight="1" x14ac:dyDescent="0.3">
      <c r="B62" s="299" t="s">
        <v>399</v>
      </c>
      <c r="C62" s="300" t="s">
        <v>400</v>
      </c>
      <c r="D62" s="301" t="s">
        <v>401</v>
      </c>
      <c r="E62" s="303"/>
      <c r="F62" s="300"/>
      <c r="G62" s="303"/>
      <c r="H62" s="126">
        <f t="shared" si="0"/>
        <v>0</v>
      </c>
      <c r="I62" s="126">
        <f t="shared" si="1"/>
        <v>0</v>
      </c>
    </row>
    <row r="63" spans="2:9" ht="15" customHeight="1" x14ac:dyDescent="0.3">
      <c r="B63" s="299" t="s">
        <v>402</v>
      </c>
      <c r="C63" s="300" t="s">
        <v>403</v>
      </c>
      <c r="D63" s="301" t="s">
        <v>404</v>
      </c>
      <c r="E63" s="303"/>
      <c r="F63" s="300"/>
      <c r="G63" s="303"/>
      <c r="H63" s="126">
        <f t="shared" si="0"/>
        <v>0</v>
      </c>
      <c r="I63" s="126">
        <f t="shared" si="1"/>
        <v>0</v>
      </c>
    </row>
    <row r="64" spans="2:9" ht="15" customHeight="1" x14ac:dyDescent="0.3">
      <c r="B64" s="299" t="s">
        <v>405</v>
      </c>
      <c r="C64" s="300" t="s">
        <v>406</v>
      </c>
      <c r="D64" s="301" t="s">
        <v>407</v>
      </c>
      <c r="E64" s="303"/>
      <c r="F64" s="300"/>
      <c r="G64" s="303"/>
      <c r="H64" s="126">
        <f t="shared" si="0"/>
        <v>0</v>
      </c>
      <c r="I64" s="126">
        <f t="shared" si="1"/>
        <v>0</v>
      </c>
    </row>
    <row r="65" spans="1:9" ht="15" customHeight="1" x14ac:dyDescent="0.3">
      <c r="B65" s="299" t="s">
        <v>408</v>
      </c>
      <c r="C65" s="300" t="s">
        <v>409</v>
      </c>
      <c r="D65" s="301" t="s">
        <v>410</v>
      </c>
      <c r="E65" s="303"/>
      <c r="F65" s="300"/>
      <c r="G65" s="303"/>
      <c r="H65" s="126">
        <f t="shared" si="0"/>
        <v>0</v>
      </c>
      <c r="I65" s="126">
        <f t="shared" si="1"/>
        <v>0</v>
      </c>
    </row>
    <row r="66" spans="1:9" ht="15" customHeight="1" x14ac:dyDescent="0.3">
      <c r="B66" s="299" t="s">
        <v>411</v>
      </c>
      <c r="C66" s="300" t="s">
        <v>412</v>
      </c>
      <c r="D66" s="301" t="s">
        <v>413</v>
      </c>
      <c r="E66" s="303"/>
      <c r="F66" s="300"/>
      <c r="G66" s="303"/>
      <c r="H66" s="126">
        <f t="shared" si="0"/>
        <v>0</v>
      </c>
      <c r="I66" s="126">
        <f t="shared" si="1"/>
        <v>0</v>
      </c>
    </row>
    <row r="67" spans="1:9" x14ac:dyDescent="0.3">
      <c r="H67" s="126">
        <f t="shared" si="0"/>
        <v>0</v>
      </c>
      <c r="I67" s="126">
        <f t="shared" si="1"/>
        <v>0</v>
      </c>
    </row>
    <row r="68" spans="1:9" ht="15.6" x14ac:dyDescent="0.3">
      <c r="A68" s="487" t="s">
        <v>433</v>
      </c>
      <c r="B68" s="487"/>
      <c r="C68" s="123"/>
      <c r="D68" s="123"/>
      <c r="E68" s="199"/>
      <c r="F68" s="123"/>
      <c r="G68" s="199"/>
      <c r="H68" s="126">
        <f t="shared" si="0"/>
        <v>0</v>
      </c>
      <c r="I68" s="126">
        <f t="shared" si="1"/>
        <v>0</v>
      </c>
    </row>
    <row r="69" spans="1:9" ht="15" customHeight="1" x14ac:dyDescent="0.3">
      <c r="B69" s="299" t="s">
        <v>418</v>
      </c>
      <c r="C69" s="300" t="s">
        <v>419</v>
      </c>
      <c r="D69" s="300"/>
      <c r="E69" s="355"/>
      <c r="F69" s="356"/>
      <c r="G69" s="355"/>
      <c r="H69" s="126">
        <f t="shared" si="0"/>
        <v>0</v>
      </c>
      <c r="I69" s="126">
        <f t="shared" si="1"/>
        <v>0</v>
      </c>
    </row>
    <row r="70" spans="1:9" ht="15" customHeight="1" x14ac:dyDescent="0.3">
      <c r="B70" s="299" t="s">
        <v>420</v>
      </c>
      <c r="C70" s="300" t="s">
        <v>421</v>
      </c>
      <c r="D70" s="300"/>
      <c r="E70" s="303"/>
      <c r="F70" s="357"/>
      <c r="G70" s="303"/>
      <c r="H70" s="126">
        <f t="shared" si="0"/>
        <v>0</v>
      </c>
      <c r="I70" s="126">
        <f t="shared" si="1"/>
        <v>0</v>
      </c>
    </row>
    <row r="71" spans="1:9" ht="15" customHeight="1" x14ac:dyDescent="0.3">
      <c r="B71" s="299" t="s">
        <v>422</v>
      </c>
      <c r="C71" s="300" t="s">
        <v>423</v>
      </c>
      <c r="D71" s="300"/>
      <c r="E71" s="303"/>
      <c r="F71" s="357"/>
      <c r="G71" s="303"/>
      <c r="H71" s="126">
        <f t="shared" si="0"/>
        <v>0</v>
      </c>
      <c r="I71" s="126">
        <f t="shared" si="1"/>
        <v>0</v>
      </c>
    </row>
    <row r="72" spans="1:9" ht="15" customHeight="1" x14ac:dyDescent="0.3">
      <c r="B72" s="358" t="s">
        <v>424</v>
      </c>
      <c r="C72" s="300" t="s">
        <v>425</v>
      </c>
      <c r="D72" s="300"/>
      <c r="E72" s="303"/>
      <c r="F72" s="357"/>
      <c r="G72" s="303"/>
      <c r="H72" s="126">
        <f t="shared" si="0"/>
        <v>0</v>
      </c>
      <c r="I72" s="126">
        <f t="shared" si="1"/>
        <v>0</v>
      </c>
    </row>
    <row r="73" spans="1:9" ht="15" customHeight="1" x14ac:dyDescent="0.3">
      <c r="B73" s="299" t="s">
        <v>426</v>
      </c>
      <c r="C73" s="300" t="s">
        <v>427</v>
      </c>
      <c r="D73" s="300"/>
      <c r="E73" s="303"/>
      <c r="F73" s="357"/>
      <c r="G73" s="303"/>
      <c r="H73" s="126">
        <f t="shared" si="0"/>
        <v>0</v>
      </c>
      <c r="I73" s="126">
        <f t="shared" si="1"/>
        <v>0</v>
      </c>
    </row>
    <row r="74" spans="1:9" ht="15" customHeight="1" x14ac:dyDescent="0.3">
      <c r="B74" s="299" t="s">
        <v>428</v>
      </c>
      <c r="C74" s="345" t="s">
        <v>611</v>
      </c>
      <c r="D74" s="300"/>
      <c r="E74" s="303"/>
      <c r="F74" s="357"/>
      <c r="G74" s="303"/>
      <c r="H74" s="126">
        <f t="shared" si="0"/>
        <v>0</v>
      </c>
      <c r="I74" s="126">
        <f t="shared" si="1"/>
        <v>0</v>
      </c>
    </row>
    <row r="75" spans="1:9" ht="15" customHeight="1" x14ac:dyDescent="0.3">
      <c r="B75" s="299" t="s">
        <v>429</v>
      </c>
      <c r="C75" s="300" t="s">
        <v>430</v>
      </c>
      <c r="D75" s="300"/>
      <c r="E75" s="303"/>
      <c r="F75" s="357"/>
      <c r="G75" s="303"/>
      <c r="H75" s="126">
        <f t="shared" si="0"/>
        <v>0</v>
      </c>
      <c r="I75" s="126">
        <f t="shared" si="1"/>
        <v>0</v>
      </c>
    </row>
    <row r="76" spans="1:9" ht="15" customHeight="1" x14ac:dyDescent="0.3">
      <c r="B76" s="299" t="s">
        <v>431</v>
      </c>
      <c r="C76" s="300" t="s">
        <v>432</v>
      </c>
      <c r="D76" s="300"/>
      <c r="E76" s="303"/>
      <c r="F76" s="357"/>
      <c r="G76" s="303"/>
      <c r="H76" s="126">
        <f t="shared" si="0"/>
        <v>0</v>
      </c>
      <c r="I76" s="126">
        <f t="shared" si="1"/>
        <v>0</v>
      </c>
    </row>
    <row r="77" spans="1:9" x14ac:dyDescent="0.3">
      <c r="H77" s="126">
        <f t="shared" si="0"/>
        <v>0</v>
      </c>
      <c r="I77" s="126">
        <f t="shared" si="1"/>
        <v>0</v>
      </c>
    </row>
    <row r="78" spans="1:9" ht="15.6" customHeight="1" x14ac:dyDescent="0.3">
      <c r="A78" s="487" t="s">
        <v>435</v>
      </c>
      <c r="B78" s="487"/>
      <c r="C78" s="487"/>
      <c r="D78" s="123"/>
      <c r="E78" s="200"/>
      <c r="F78" s="131"/>
      <c r="G78" s="200"/>
      <c r="H78" s="126">
        <f t="shared" si="0"/>
        <v>0</v>
      </c>
      <c r="I78" s="126">
        <f t="shared" si="1"/>
        <v>0</v>
      </c>
    </row>
    <row r="79" spans="1:9" ht="15" customHeight="1" x14ac:dyDescent="0.3">
      <c r="B79" s="358"/>
      <c r="C79" s="345"/>
      <c r="D79" s="359"/>
      <c r="E79" s="302"/>
      <c r="F79" s="300"/>
      <c r="G79" s="302"/>
      <c r="H79" s="126">
        <f t="shared" ref="H79:H87" si="2">SUM(E79,G79)</f>
        <v>0</v>
      </c>
      <c r="I79" s="126">
        <f t="shared" ref="I79:I88" si="3">COUNTIF(H79,"&gt;0")</f>
        <v>0</v>
      </c>
    </row>
    <row r="80" spans="1:9" ht="15" customHeight="1" x14ac:dyDescent="0.3">
      <c r="B80" s="358"/>
      <c r="C80" s="345"/>
      <c r="D80" s="359"/>
      <c r="E80" s="303"/>
      <c r="F80" s="300"/>
      <c r="G80" s="303"/>
      <c r="H80" s="126">
        <f t="shared" si="2"/>
        <v>0</v>
      </c>
      <c r="I80" s="126">
        <f t="shared" si="3"/>
        <v>0</v>
      </c>
    </row>
    <row r="81" spans="1:9" ht="15" customHeight="1" x14ac:dyDescent="0.3">
      <c r="B81" s="358"/>
      <c r="C81" s="345"/>
      <c r="D81" s="359"/>
      <c r="E81" s="303"/>
      <c r="F81" s="300"/>
      <c r="G81" s="303"/>
      <c r="H81" s="126">
        <f t="shared" si="2"/>
        <v>0</v>
      </c>
      <c r="I81" s="126">
        <f t="shared" si="3"/>
        <v>0</v>
      </c>
    </row>
    <row r="82" spans="1:9" ht="15" customHeight="1" x14ac:dyDescent="0.3">
      <c r="B82" s="358"/>
      <c r="C82" s="345"/>
      <c r="D82" s="359"/>
      <c r="E82" s="303"/>
      <c r="F82" s="300"/>
      <c r="G82" s="303"/>
      <c r="H82" s="126">
        <f t="shared" si="2"/>
        <v>0</v>
      </c>
      <c r="I82" s="126">
        <f t="shared" si="3"/>
        <v>0</v>
      </c>
    </row>
    <row r="83" spans="1:9" ht="15" customHeight="1" x14ac:dyDescent="0.3">
      <c r="B83" s="358"/>
      <c r="C83" s="345"/>
      <c r="D83" s="359"/>
      <c r="E83" s="303"/>
      <c r="F83" s="300"/>
      <c r="G83" s="303"/>
      <c r="H83" s="126">
        <f t="shared" si="2"/>
        <v>0</v>
      </c>
      <c r="I83" s="126">
        <f t="shared" si="3"/>
        <v>0</v>
      </c>
    </row>
    <row r="84" spans="1:9" ht="15" customHeight="1" x14ac:dyDescent="0.3">
      <c r="B84" s="358"/>
      <c r="C84" s="345"/>
      <c r="D84" s="359"/>
      <c r="E84" s="303"/>
      <c r="F84" s="300"/>
      <c r="G84" s="303"/>
      <c r="H84" s="126">
        <f t="shared" si="2"/>
        <v>0</v>
      </c>
      <c r="I84" s="126">
        <f t="shared" si="3"/>
        <v>0</v>
      </c>
    </row>
    <row r="85" spans="1:9" x14ac:dyDescent="0.3">
      <c r="B85" s="51"/>
      <c r="C85" s="51"/>
      <c r="D85" s="51"/>
      <c r="E85" s="360"/>
      <c r="F85" s="361"/>
      <c r="G85" s="360"/>
      <c r="H85" s="126">
        <f t="shared" si="2"/>
        <v>0</v>
      </c>
      <c r="I85" s="126">
        <f t="shared" si="3"/>
        <v>0</v>
      </c>
    </row>
    <row r="86" spans="1:9" x14ac:dyDescent="0.3">
      <c r="B86" s="358"/>
      <c r="C86" s="345"/>
      <c r="D86" s="359"/>
      <c r="E86" s="303"/>
      <c r="F86" s="300"/>
      <c r="G86" s="303"/>
      <c r="H86" s="126">
        <f t="shared" si="2"/>
        <v>0</v>
      </c>
      <c r="I86" s="126">
        <f t="shared" si="3"/>
        <v>0</v>
      </c>
    </row>
    <row r="87" spans="1:9" ht="16.2" customHeight="1" x14ac:dyDescent="0.3">
      <c r="A87" s="57"/>
      <c r="B87" s="362"/>
      <c r="C87" s="51"/>
      <c r="D87" s="51"/>
      <c r="E87" s="360"/>
      <c r="F87" s="361"/>
      <c r="G87" s="360"/>
      <c r="H87" s="126">
        <f t="shared" si="2"/>
        <v>0</v>
      </c>
      <c r="I87" s="126">
        <f t="shared" si="3"/>
        <v>0</v>
      </c>
    </row>
    <row r="88" spans="1:9" ht="16.2" customHeight="1" x14ac:dyDescent="0.3">
      <c r="A88" s="57"/>
      <c r="B88" s="358"/>
      <c r="C88" s="345"/>
      <c r="D88" s="359"/>
      <c r="E88" s="303"/>
      <c r="F88" s="300"/>
      <c r="G88" s="303"/>
      <c r="H88" s="126">
        <f t="shared" ref="H88" si="4">SUM(E88,G88)</f>
        <v>0</v>
      </c>
      <c r="I88" s="126">
        <f t="shared" si="3"/>
        <v>0</v>
      </c>
    </row>
    <row r="89" spans="1:9" ht="16.2" customHeight="1" x14ac:dyDescent="0.3">
      <c r="A89" s="57"/>
      <c r="B89" s="358"/>
      <c r="C89" s="345"/>
      <c r="D89" s="359"/>
      <c r="E89" s="303"/>
      <c r="F89" s="300"/>
      <c r="G89" s="303"/>
      <c r="H89" s="126">
        <f t="shared" ref="H89" si="5">SUM(E89,G89)</f>
        <v>0</v>
      </c>
      <c r="I89" s="126">
        <f t="shared" ref="I89" si="6">COUNTIF(H89,"&gt;0")</f>
        <v>0</v>
      </c>
    </row>
    <row r="90" spans="1:9" ht="25.95" customHeight="1" x14ac:dyDescent="0.3">
      <c r="A90" s="57"/>
      <c r="B90" s="124" t="s">
        <v>436</v>
      </c>
      <c r="C90" s="136">
        <f>SUM(I12:I89)</f>
        <v>0</v>
      </c>
      <c r="D90" s="94"/>
      <c r="E90" s="125"/>
      <c r="F90" s="94"/>
      <c r="G90" s="125"/>
    </row>
    <row r="91" spans="1:9" x14ac:dyDescent="0.3">
      <c r="E91" s="17"/>
      <c r="F91" s="38"/>
      <c r="G91" s="17"/>
    </row>
  </sheetData>
  <mergeCells count="7">
    <mergeCell ref="A78:C78"/>
    <mergeCell ref="A8:G8"/>
    <mergeCell ref="A68:B68"/>
    <mergeCell ref="A3:M3"/>
    <mergeCell ref="D10:D11"/>
    <mergeCell ref="B4:C4"/>
    <mergeCell ref="B5:C5"/>
  </mergeCells>
  <conditionalFormatting sqref="B12:G66 C10 A10 E10:G10">
    <cfRule type="expression" dxfId="3" priority="3">
      <formula>MOD(ROW(),2)=1</formula>
    </cfRule>
  </conditionalFormatting>
  <conditionalFormatting sqref="B69:G76">
    <cfRule type="expression" dxfId="2" priority="2">
      <formula>MOD(ROW(),2)=1</formula>
    </cfRule>
  </conditionalFormatting>
  <conditionalFormatting sqref="B79:G89">
    <cfRule type="expression" dxfId="1" priority="1">
      <formula>MOD(ROW(),2)=1</formula>
    </cfRule>
  </conditionalFormatting>
  <dataValidations count="1">
    <dataValidation type="whole" allowBlank="1" showInputMessage="1" showErrorMessage="1" errorTitle="Value not accepted" error="Not a valid entry. Present = 1, absent = 0 " promptTitle="Present = 1, absent = 0" sqref="E12:G66 E69:G76 E79:G89">
      <formula1>0</formula1>
      <formula2>1</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TK34"/>
  <sheetViews>
    <sheetView showGridLines="0" zoomScaleNormal="100" workbookViewId="0">
      <selection activeCell="J12" sqref="J12"/>
    </sheetView>
  </sheetViews>
  <sheetFormatPr defaultColWidth="8.88671875" defaultRowHeight="15" x14ac:dyDescent="0.25"/>
  <cols>
    <col min="1" max="1" width="3.109375" style="2" customWidth="1"/>
    <col min="2" max="2" width="2.44140625" style="2" customWidth="1"/>
    <col min="3" max="3" width="28.5546875" style="2" customWidth="1"/>
    <col min="4" max="4" width="2.33203125" style="56" bestFit="1" customWidth="1"/>
    <col min="5" max="5" width="9" style="2" bestFit="1" customWidth="1"/>
    <col min="6" max="6" width="7.5546875" style="8" bestFit="1" customWidth="1"/>
    <col min="7" max="7" width="15.44140625" style="3" customWidth="1"/>
    <col min="8" max="8" width="7.6640625" style="14" customWidth="1"/>
    <col min="9" max="9" width="12.33203125" style="2" customWidth="1"/>
    <col min="10" max="16384" width="8.88671875" style="2"/>
  </cols>
  <sheetData>
    <row r="1" spans="1:531" s="27" customFormat="1" ht="28.95" customHeight="1" x14ac:dyDescent="0.3">
      <c r="A1" s="30" t="s">
        <v>444</v>
      </c>
      <c r="D1" s="59"/>
      <c r="F1" s="28"/>
      <c r="G1" s="31"/>
      <c r="H1" s="5"/>
    </row>
    <row r="2" spans="1:531" s="27" customFormat="1" ht="65.400000000000006" customHeight="1" x14ac:dyDescent="0.3">
      <c r="A2" s="30"/>
      <c r="B2" s="493" t="s">
        <v>545</v>
      </c>
      <c r="C2" s="493"/>
      <c r="D2" s="493"/>
      <c r="E2" s="493"/>
      <c r="F2" s="493"/>
      <c r="G2" s="493"/>
      <c r="H2" s="493"/>
      <c r="I2" s="493"/>
    </row>
    <row r="3" spans="1:531" s="27" customFormat="1" ht="16.95" customHeight="1" x14ac:dyDescent="0.3">
      <c r="A3" s="30"/>
      <c r="B3" s="492" t="s">
        <v>451</v>
      </c>
      <c r="C3" s="492"/>
      <c r="D3" s="492"/>
      <c r="E3" s="492"/>
      <c r="F3" s="492"/>
      <c r="G3" s="492"/>
      <c r="H3" s="492"/>
      <c r="I3" s="492"/>
    </row>
    <row r="4" spans="1:531" customFormat="1" ht="7.35" customHeight="1" x14ac:dyDescent="0.3">
      <c r="D4" s="56"/>
    </row>
    <row r="5" spans="1:531" s="1" customFormat="1" ht="21.6" customHeight="1" x14ac:dyDescent="0.3">
      <c r="B5" s="494" t="s">
        <v>2</v>
      </c>
      <c r="C5" s="494"/>
      <c r="D5" s="494"/>
      <c r="E5" s="494"/>
      <c r="F5" s="494"/>
      <c r="G5" s="494"/>
      <c r="H5" s="494"/>
      <c r="I5" s="494"/>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row>
    <row r="6" spans="1:531" s="26" customFormat="1" ht="39.9" customHeight="1" x14ac:dyDescent="0.3">
      <c r="B6" s="24"/>
      <c r="C6" s="499" t="s">
        <v>585</v>
      </c>
      <c r="D6" s="499"/>
      <c r="E6" s="499"/>
      <c r="F6" s="499"/>
      <c r="G6" s="499"/>
      <c r="H6" s="499"/>
      <c r="I6" s="499"/>
    </row>
    <row r="7" spans="1:531" s="1" customFormat="1" ht="13.8" x14ac:dyDescent="0.25">
      <c r="C7" s="156"/>
      <c r="D7" s="150"/>
      <c r="E7" s="155" t="s">
        <v>25</v>
      </c>
      <c r="F7" s="155"/>
      <c r="G7" s="157" t="s">
        <v>24</v>
      </c>
      <c r="H7" s="157"/>
      <c r="I7" s="155" t="s">
        <v>3</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row>
    <row r="8" spans="1:531" ht="18" customHeight="1" x14ac:dyDescent="0.25">
      <c r="C8" s="158" t="s">
        <v>12</v>
      </c>
      <c r="D8" s="159"/>
      <c r="E8" s="160">
        <f>PartB_FieldWorksheet!D107</f>
        <v>0</v>
      </c>
      <c r="F8" s="161"/>
      <c r="G8" s="162">
        <f>PartB_FieldWorksheet!F107</f>
        <v>0</v>
      </c>
      <c r="H8" s="163"/>
      <c r="I8" s="160">
        <f>PartB_FieldWorksheet!H107</f>
        <v>0</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0"/>
      <c r="NQ8" s="10"/>
      <c r="NR8" s="10"/>
      <c r="NS8" s="10"/>
      <c r="NT8" s="10"/>
      <c r="NU8" s="10"/>
      <c r="NV8" s="10"/>
      <c r="NW8" s="10"/>
      <c r="NX8" s="10"/>
      <c r="NY8" s="10"/>
      <c r="NZ8" s="10"/>
      <c r="OA8" s="10"/>
      <c r="OB8" s="10"/>
      <c r="OC8" s="10"/>
      <c r="OD8" s="10"/>
      <c r="OE8" s="10"/>
      <c r="OF8" s="10"/>
      <c r="OG8" s="10"/>
      <c r="OH8" s="10"/>
      <c r="OI8" s="10"/>
      <c r="OJ8" s="10"/>
      <c r="OK8" s="10"/>
      <c r="OL8" s="10"/>
      <c r="OM8" s="10"/>
      <c r="ON8" s="10"/>
      <c r="OO8" s="10"/>
      <c r="OP8" s="10"/>
      <c r="OQ8" s="10"/>
      <c r="OR8" s="10"/>
      <c r="OS8" s="10"/>
      <c r="OT8" s="10"/>
      <c r="OU8" s="10"/>
      <c r="OV8" s="10"/>
      <c r="OW8" s="10"/>
      <c r="OX8" s="10"/>
      <c r="OY8" s="10"/>
      <c r="OZ8" s="10"/>
      <c r="PA8" s="10"/>
      <c r="PB8" s="10"/>
      <c r="PC8" s="10"/>
      <c r="PD8" s="10"/>
      <c r="PE8" s="10"/>
      <c r="PF8" s="10"/>
      <c r="PG8" s="10"/>
      <c r="PH8" s="10"/>
      <c r="PI8" s="10"/>
      <c r="PJ8" s="10"/>
      <c r="PK8" s="10"/>
      <c r="PL8" s="10"/>
      <c r="PM8" s="10"/>
      <c r="PN8" s="10"/>
      <c r="PO8" s="10"/>
      <c r="PP8" s="10"/>
      <c r="PQ8" s="10"/>
      <c r="PR8" s="10"/>
      <c r="PS8" s="10"/>
      <c r="PT8" s="10"/>
      <c r="PU8" s="10"/>
      <c r="PV8" s="10"/>
      <c r="PW8" s="10"/>
      <c r="PX8" s="10"/>
      <c r="PY8" s="10"/>
      <c r="PZ8" s="10"/>
      <c r="QA8" s="10"/>
      <c r="QB8" s="10"/>
      <c r="QC8" s="10"/>
      <c r="QD8" s="10"/>
      <c r="QE8" s="10"/>
      <c r="QF8" s="10"/>
      <c r="QG8" s="10"/>
      <c r="QH8" s="10"/>
      <c r="QI8" s="10"/>
      <c r="QJ8" s="10"/>
      <c r="QK8" s="10"/>
      <c r="QL8" s="10"/>
      <c r="QM8" s="10"/>
      <c r="QN8" s="10"/>
      <c r="QO8" s="10"/>
      <c r="QP8" s="10"/>
      <c r="QQ8" s="10"/>
      <c r="QR8" s="10"/>
      <c r="QS8" s="10"/>
      <c r="QT8" s="10"/>
      <c r="QU8" s="10"/>
      <c r="QV8" s="10"/>
      <c r="QW8" s="10"/>
      <c r="QX8" s="10"/>
      <c r="QY8" s="10"/>
      <c r="QZ8" s="10"/>
      <c r="RA8" s="10"/>
      <c r="RB8" s="10"/>
      <c r="RC8" s="10"/>
      <c r="RD8" s="10"/>
      <c r="RE8" s="10"/>
      <c r="RF8" s="10"/>
      <c r="RG8" s="10"/>
      <c r="RH8" s="10"/>
      <c r="RI8" s="10"/>
      <c r="RJ8" s="10"/>
      <c r="RK8" s="10"/>
      <c r="RL8" s="10"/>
      <c r="RM8" s="10"/>
      <c r="RN8" s="10"/>
      <c r="RO8" s="10"/>
      <c r="RP8" s="10"/>
      <c r="RQ8" s="10"/>
      <c r="RR8" s="10"/>
      <c r="RS8" s="10"/>
      <c r="RT8" s="10"/>
      <c r="RU8" s="10"/>
      <c r="RV8" s="10"/>
      <c r="RW8" s="10"/>
      <c r="RX8" s="10"/>
      <c r="RY8" s="10"/>
      <c r="RZ8" s="10"/>
      <c r="SA8" s="10"/>
      <c r="SB8" s="10"/>
      <c r="SC8" s="10"/>
      <c r="SD8" s="10"/>
      <c r="SE8" s="10"/>
      <c r="SF8" s="10"/>
      <c r="SG8" s="10"/>
      <c r="SH8" s="10"/>
      <c r="SI8" s="10"/>
      <c r="SJ8" s="10"/>
      <c r="SK8" s="10"/>
      <c r="SL8" s="10"/>
      <c r="SM8" s="10"/>
      <c r="SN8" s="10"/>
      <c r="SO8" s="10"/>
      <c r="SP8" s="10"/>
      <c r="SQ8" s="10"/>
      <c r="SR8" s="10"/>
      <c r="SS8" s="10"/>
      <c r="ST8" s="10"/>
      <c r="SU8" s="10"/>
      <c r="SV8" s="10"/>
      <c r="SW8" s="10"/>
      <c r="SX8" s="10"/>
      <c r="SY8" s="10"/>
      <c r="SZ8" s="10"/>
      <c r="TA8" s="10"/>
      <c r="TB8" s="10"/>
      <c r="TC8" s="10"/>
      <c r="TD8" s="10"/>
      <c r="TE8" s="10"/>
      <c r="TF8" s="10"/>
      <c r="TG8" s="10"/>
      <c r="TH8" s="10"/>
      <c r="TI8" s="10"/>
      <c r="TJ8" s="10"/>
      <c r="TK8" s="10"/>
    </row>
    <row r="9" spans="1:531" ht="18" customHeight="1" x14ac:dyDescent="0.25">
      <c r="C9" s="164" t="s">
        <v>23</v>
      </c>
      <c r="D9" s="165" t="s">
        <v>20</v>
      </c>
      <c r="E9" s="166">
        <v>8</v>
      </c>
      <c r="F9" s="167" t="s">
        <v>20</v>
      </c>
      <c r="G9" s="166">
        <v>4</v>
      </c>
      <c r="H9" s="167" t="s">
        <v>20</v>
      </c>
      <c r="I9" s="166">
        <v>0</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c r="TH9" s="10"/>
      <c r="TI9" s="10"/>
      <c r="TJ9" s="10"/>
      <c r="TK9" s="10"/>
    </row>
    <row r="10" spans="1:531" ht="18" customHeight="1" x14ac:dyDescent="0.25">
      <c r="C10" s="164" t="s">
        <v>11</v>
      </c>
      <c r="D10" s="168" t="s">
        <v>4</v>
      </c>
      <c r="E10" s="169">
        <f>E9*E8</f>
        <v>0</v>
      </c>
      <c r="F10" s="129" t="s">
        <v>4</v>
      </c>
      <c r="G10" s="169">
        <f>G9*G8</f>
        <v>0</v>
      </c>
      <c r="H10" s="129" t="s">
        <v>4</v>
      </c>
      <c r="I10" s="169">
        <f>I9*I8</f>
        <v>0</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10"/>
      <c r="SM10" s="10"/>
      <c r="SN10" s="10"/>
      <c r="SO10" s="10"/>
      <c r="SP10" s="10"/>
      <c r="SQ10" s="10"/>
      <c r="SR10" s="10"/>
      <c r="SS10" s="10"/>
      <c r="ST10" s="10"/>
      <c r="SU10" s="10"/>
      <c r="SV10" s="10"/>
      <c r="SW10" s="10"/>
      <c r="SX10" s="10"/>
      <c r="SY10" s="10"/>
      <c r="SZ10" s="10"/>
      <c r="TA10" s="10"/>
      <c r="TB10" s="10"/>
      <c r="TC10" s="10"/>
      <c r="TD10" s="10"/>
      <c r="TE10" s="10"/>
      <c r="TF10" s="10"/>
      <c r="TG10" s="10"/>
      <c r="TH10" s="10"/>
      <c r="TI10" s="10"/>
      <c r="TJ10" s="10"/>
      <c r="TK10" s="10"/>
    </row>
    <row r="11" spans="1:531" s="4" customFormat="1" ht="18" customHeight="1" thickBot="1" x14ac:dyDescent="0.3">
      <c r="A11" s="8"/>
      <c r="B11" s="8"/>
      <c r="C11" s="46" t="s">
        <v>6</v>
      </c>
      <c r="D11" s="150"/>
      <c r="E11" s="170">
        <f>E10+G10+I10</f>
        <v>0</v>
      </c>
      <c r="F11" s="171"/>
      <c r="G11" s="171"/>
      <c r="H11" s="171"/>
      <c r="I11" s="155"/>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row>
    <row r="12" spans="1:531" s="18" customFormat="1" ht="14.25" customHeight="1" thickTop="1" x14ac:dyDescent="0.3">
      <c r="C12" s="504"/>
      <c r="D12" s="504"/>
      <c r="E12" s="505"/>
      <c r="F12" s="505"/>
      <c r="G12" s="505"/>
      <c r="H12" s="505"/>
      <c r="I12" s="505"/>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row>
    <row r="13" spans="1:531" customFormat="1" ht="21.6" customHeight="1" x14ac:dyDescent="0.3">
      <c r="B13" s="494" t="s">
        <v>15</v>
      </c>
      <c r="C13" s="494"/>
      <c r="D13" s="494"/>
      <c r="E13" s="494"/>
      <c r="F13" s="494"/>
      <c r="G13" s="494"/>
      <c r="H13" s="494"/>
      <c r="I13" s="494"/>
    </row>
    <row r="14" spans="1:531" s="26" customFormat="1" ht="32.25" customHeight="1" x14ac:dyDescent="0.3">
      <c r="B14" s="24"/>
      <c r="C14" s="495" t="s">
        <v>440</v>
      </c>
      <c r="D14" s="495"/>
      <c r="E14" s="495"/>
      <c r="F14" s="495"/>
      <c r="G14" s="495"/>
      <c r="H14" s="495"/>
      <c r="I14" s="495"/>
    </row>
    <row r="15" spans="1:531" s="346" customFormat="1" ht="35.1" customHeight="1" x14ac:dyDescent="0.3">
      <c r="B15" s="347"/>
      <c r="C15" s="506" t="s">
        <v>586</v>
      </c>
      <c r="D15" s="506"/>
      <c r="E15" s="506"/>
      <c r="F15" s="506"/>
      <c r="G15" s="506"/>
      <c r="H15" s="506"/>
      <c r="I15" s="506"/>
    </row>
    <row r="16" spans="1:531" s="1" customFormat="1" ht="15.6" x14ac:dyDescent="0.3">
      <c r="C16" s="139"/>
      <c r="D16" s="140"/>
      <c r="E16" s="141" t="s">
        <v>25</v>
      </c>
      <c r="F16" s="142" t="s">
        <v>21</v>
      </c>
      <c r="G16" s="143" t="s">
        <v>24</v>
      </c>
      <c r="H16" s="144" t="s">
        <v>22</v>
      </c>
      <c r="I16" s="20"/>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row>
    <row r="17" spans="1:531" ht="18" customHeight="1" x14ac:dyDescent="0.25">
      <c r="C17" s="145" t="s">
        <v>445</v>
      </c>
      <c r="D17" s="146"/>
      <c r="E17" s="147" t="str">
        <f>IF(PartB_FieldWorksheet!D25=1,"-4","0")</f>
        <v>0</v>
      </c>
      <c r="F17" s="148">
        <v>-4</v>
      </c>
      <c r="G17" s="149" t="str">
        <f>IF(PartB_FieldWorksheet!F25=1,"-2","0")</f>
        <v>0</v>
      </c>
      <c r="H17" s="148">
        <v>-2</v>
      </c>
      <c r="I17" s="7"/>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row>
    <row r="18" spans="1:531" ht="18" customHeight="1" x14ac:dyDescent="0.25">
      <c r="C18" s="145" t="s">
        <v>5</v>
      </c>
      <c r="D18" s="146"/>
      <c r="E18" s="147" t="str">
        <f>IF(PartB_FieldWorksheet!D26=1,"8","0")</f>
        <v>0</v>
      </c>
      <c r="F18" s="148">
        <v>8</v>
      </c>
      <c r="G18" s="149" t="str">
        <f>IF(PartB_FieldWorksheet!F26=1,"4","0")</f>
        <v>0</v>
      </c>
      <c r="H18" s="148">
        <v>4</v>
      </c>
      <c r="I18" s="7"/>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row>
    <row r="19" spans="1:531" ht="18" customHeight="1" x14ac:dyDescent="0.25">
      <c r="C19" s="46" t="s">
        <v>14</v>
      </c>
      <c r="D19" s="150"/>
      <c r="E19" s="151">
        <f>E17+E18+G17+G18</f>
        <v>0</v>
      </c>
      <c r="F19" s="152"/>
      <c r="G19" s="153"/>
      <c r="H19" s="154"/>
      <c r="I19" s="7"/>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10"/>
      <c r="NC19" s="10"/>
      <c r="ND19" s="10"/>
      <c r="NE19" s="10"/>
      <c r="NF19" s="10"/>
      <c r="NG19" s="10"/>
      <c r="NH19" s="10"/>
      <c r="NI19" s="10"/>
      <c r="NJ19" s="10"/>
      <c r="NK19" s="10"/>
      <c r="NL19" s="10"/>
      <c r="NM19" s="10"/>
      <c r="NN19" s="10"/>
      <c r="NO19" s="10"/>
      <c r="NP19" s="10"/>
      <c r="NQ19" s="10"/>
      <c r="NR19" s="10"/>
      <c r="NS19" s="10"/>
      <c r="NT19" s="10"/>
      <c r="NU19" s="10"/>
      <c r="NV19" s="10"/>
      <c r="NW19" s="10"/>
      <c r="NX19" s="10"/>
      <c r="NY19" s="10"/>
      <c r="NZ19" s="10"/>
      <c r="OA19" s="10"/>
      <c r="OB19" s="10"/>
      <c r="OC19" s="10"/>
      <c r="OD19" s="10"/>
      <c r="OE19" s="10"/>
      <c r="OF19" s="10"/>
      <c r="OG19" s="10"/>
      <c r="OH19" s="10"/>
      <c r="OI19" s="10"/>
      <c r="OJ19" s="10"/>
      <c r="OK19" s="10"/>
      <c r="OL19" s="10"/>
      <c r="OM19" s="10"/>
      <c r="ON19" s="10"/>
      <c r="OO19" s="10"/>
      <c r="OP19" s="10"/>
      <c r="OQ19" s="10"/>
      <c r="OR19" s="10"/>
      <c r="OS19" s="10"/>
      <c r="OT19" s="10"/>
      <c r="OU19" s="10"/>
      <c r="OV19" s="10"/>
      <c r="OW19" s="10"/>
      <c r="OX19" s="10"/>
      <c r="OY19" s="10"/>
      <c r="OZ19" s="10"/>
      <c r="PA19" s="10"/>
      <c r="PB19" s="10"/>
      <c r="PC19" s="10"/>
      <c r="PD19" s="10"/>
      <c r="PE19" s="10"/>
      <c r="PF19" s="10"/>
      <c r="PG19" s="10"/>
      <c r="PH19" s="10"/>
      <c r="PI19" s="10"/>
      <c r="PJ19" s="10"/>
      <c r="PK19" s="10"/>
      <c r="PL19" s="10"/>
      <c r="PM19" s="10"/>
      <c r="PN19" s="10"/>
      <c r="PO19" s="10"/>
      <c r="PP19" s="10"/>
      <c r="PQ19" s="10"/>
      <c r="PR19" s="10"/>
      <c r="PS19" s="10"/>
      <c r="PT19" s="10"/>
      <c r="PU19" s="10"/>
      <c r="PV19" s="10"/>
      <c r="PW19" s="10"/>
      <c r="PX19" s="10"/>
      <c r="PY19" s="10"/>
      <c r="PZ19" s="10"/>
      <c r="QA19" s="10"/>
      <c r="QB19" s="10"/>
      <c r="QC19" s="10"/>
      <c r="QD19" s="10"/>
      <c r="QE19" s="10"/>
      <c r="QF19" s="10"/>
      <c r="QG19" s="10"/>
      <c r="QH19" s="10"/>
      <c r="QI19" s="10"/>
      <c r="QJ19" s="10"/>
      <c r="QK19" s="10"/>
      <c r="QL19" s="10"/>
      <c r="QM19" s="10"/>
      <c r="QN19" s="10"/>
      <c r="QO19" s="10"/>
      <c r="QP19" s="10"/>
      <c r="QQ19" s="10"/>
      <c r="QR19" s="10"/>
      <c r="QS19" s="10"/>
      <c r="QT19" s="10"/>
      <c r="QU19" s="10"/>
      <c r="QV19" s="10"/>
      <c r="QW19" s="10"/>
      <c r="QX19" s="10"/>
      <c r="QY19" s="10"/>
      <c r="QZ19" s="10"/>
      <c r="RA19" s="10"/>
      <c r="RB19" s="10"/>
      <c r="RC19" s="10"/>
      <c r="RD19" s="10"/>
      <c r="RE19" s="10"/>
      <c r="RF19" s="10"/>
      <c r="RG19" s="10"/>
      <c r="RH19" s="10"/>
      <c r="RI19" s="10"/>
      <c r="RJ19" s="10"/>
      <c r="RK19" s="10"/>
      <c r="RL19" s="10"/>
      <c r="RM19" s="10"/>
      <c r="RN19" s="10"/>
      <c r="RO19" s="10"/>
      <c r="RP19" s="10"/>
      <c r="RQ19" s="10"/>
      <c r="RR19" s="10"/>
      <c r="RS19" s="10"/>
      <c r="RT19" s="10"/>
      <c r="RU19" s="10"/>
      <c r="RV19" s="10"/>
      <c r="RW19" s="10"/>
      <c r="RX19" s="10"/>
      <c r="RY19" s="10"/>
      <c r="RZ19" s="10"/>
      <c r="SA19" s="10"/>
      <c r="SB19" s="10"/>
      <c r="SC19" s="10"/>
      <c r="SD19" s="10"/>
      <c r="SE19" s="10"/>
      <c r="SF19" s="10"/>
      <c r="SG19" s="10"/>
      <c r="SH19" s="10"/>
      <c r="SI19" s="10"/>
      <c r="SJ19" s="10"/>
      <c r="SK19" s="10"/>
      <c r="SL19" s="10"/>
      <c r="SM19" s="10"/>
      <c r="SN19" s="10"/>
      <c r="SO19" s="10"/>
      <c r="SP19" s="10"/>
      <c r="SQ19" s="10"/>
      <c r="SR19" s="10"/>
      <c r="SS19" s="10"/>
      <c r="ST19" s="10"/>
      <c r="SU19" s="10"/>
      <c r="SV19" s="10"/>
      <c r="SW19" s="10"/>
      <c r="SX19" s="10"/>
      <c r="SY19" s="10"/>
      <c r="SZ19" s="10"/>
      <c r="TA19" s="10"/>
      <c r="TB19" s="10"/>
      <c r="TC19" s="10"/>
      <c r="TD19" s="10"/>
      <c r="TE19" s="10"/>
      <c r="TF19" s="10"/>
      <c r="TG19" s="10"/>
      <c r="TH19" s="10"/>
      <c r="TI19" s="10"/>
      <c r="TJ19" s="10"/>
      <c r="TK19" s="10"/>
    </row>
    <row r="20" spans="1:531" s="4" customFormat="1" ht="14.25" customHeight="1" thickBot="1" x14ac:dyDescent="0.35">
      <c r="A20" s="8"/>
      <c r="B20" s="8"/>
      <c r="C20" s="13"/>
      <c r="D20" s="61"/>
      <c r="E20" s="496"/>
      <c r="F20" s="496"/>
      <c r="G20" s="497"/>
      <c r="H20" s="16"/>
      <c r="I20" s="12"/>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row>
    <row r="21" spans="1:531" customFormat="1" ht="21.6" customHeight="1" thickTop="1" x14ac:dyDescent="0.3">
      <c r="B21" s="494" t="s">
        <v>16</v>
      </c>
      <c r="C21" s="494"/>
      <c r="D21" s="494"/>
      <c r="E21" s="494"/>
      <c r="F21" s="494"/>
      <c r="G21" s="494"/>
      <c r="H21" s="494"/>
      <c r="I21" s="494"/>
    </row>
    <row r="22" spans="1:531" s="51" customFormat="1" ht="18" customHeight="1" x14ac:dyDescent="0.3">
      <c r="B22" s="25"/>
      <c r="C22" s="503" t="s">
        <v>28</v>
      </c>
      <c r="D22" s="503"/>
      <c r="E22" s="503"/>
      <c r="F22" s="503"/>
      <c r="G22" s="503"/>
      <c r="H22" s="503"/>
      <c r="I22" s="503"/>
    </row>
    <row r="23" spans="1:531" ht="18" customHeight="1" x14ac:dyDescent="0.3">
      <c r="C23" s="46" t="s">
        <v>13</v>
      </c>
      <c r="D23" s="60"/>
      <c r="E23" s="151">
        <f>PartB_InvasiveChecklist!C90</f>
        <v>0</v>
      </c>
      <c r="F23" s="19"/>
      <c r="G23" s="19"/>
      <c r="H23" s="17"/>
      <c r="I23" s="22"/>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10"/>
      <c r="NC23" s="10"/>
      <c r="ND23" s="10"/>
      <c r="NE23" s="10"/>
      <c r="NF23" s="10"/>
      <c r="NG23" s="10"/>
      <c r="NH23" s="10"/>
      <c r="NI23" s="10"/>
      <c r="NJ23" s="10"/>
      <c r="NK23" s="10"/>
      <c r="NL23" s="10"/>
      <c r="NM23" s="10"/>
      <c r="NN23" s="10"/>
      <c r="NO23" s="10"/>
      <c r="NP23" s="10"/>
      <c r="NQ23" s="10"/>
      <c r="NR23" s="10"/>
      <c r="NS23" s="10"/>
      <c r="NT23" s="10"/>
      <c r="NU23" s="10"/>
      <c r="NV23" s="10"/>
      <c r="NW23" s="10"/>
      <c r="NX23" s="10"/>
      <c r="NY23" s="10"/>
      <c r="NZ23" s="10"/>
      <c r="OA23" s="10"/>
      <c r="OB23" s="10"/>
      <c r="OC23" s="10"/>
      <c r="OD23" s="10"/>
      <c r="OE23" s="10"/>
      <c r="OF23" s="10"/>
      <c r="OG23" s="10"/>
      <c r="OH23" s="10"/>
      <c r="OI23" s="10"/>
      <c r="OJ23" s="10"/>
      <c r="OK23" s="10"/>
      <c r="OL23" s="10"/>
      <c r="OM23" s="10"/>
      <c r="ON23" s="10"/>
      <c r="OO23" s="10"/>
      <c r="OP23" s="10"/>
      <c r="OQ23" s="10"/>
      <c r="OR23" s="10"/>
      <c r="OS23" s="10"/>
      <c r="OT23" s="10"/>
      <c r="OU23" s="10"/>
      <c r="OV23" s="10"/>
      <c r="OW23" s="10"/>
      <c r="OX23" s="10"/>
      <c r="OY23" s="10"/>
      <c r="OZ23" s="10"/>
      <c r="PA23" s="10"/>
      <c r="PB23" s="10"/>
      <c r="PC23" s="10"/>
      <c r="PD23" s="10"/>
      <c r="PE23" s="10"/>
      <c r="PF23" s="10"/>
      <c r="PG23" s="10"/>
      <c r="PH23" s="10"/>
      <c r="PI23" s="10"/>
      <c r="PJ23" s="10"/>
      <c r="PK23" s="10"/>
      <c r="PL23" s="10"/>
      <c r="PM23" s="10"/>
      <c r="PN23" s="10"/>
      <c r="PO23" s="10"/>
      <c r="PP23" s="10"/>
      <c r="PQ23" s="10"/>
      <c r="PR23" s="10"/>
      <c r="PS23" s="10"/>
      <c r="PT23" s="10"/>
      <c r="PU23" s="10"/>
      <c r="PV23" s="10"/>
      <c r="PW23" s="10"/>
      <c r="PX23" s="10"/>
      <c r="PY23" s="10"/>
      <c r="PZ23" s="10"/>
      <c r="QA23" s="10"/>
      <c r="QB23" s="10"/>
      <c r="QC23" s="10"/>
      <c r="QD23" s="10"/>
      <c r="QE23" s="10"/>
      <c r="QF23" s="10"/>
      <c r="QG23" s="10"/>
      <c r="QH23" s="10"/>
      <c r="QI23" s="10"/>
      <c r="QJ23" s="10"/>
      <c r="QK23" s="10"/>
      <c r="QL23" s="10"/>
      <c r="QM23" s="10"/>
      <c r="QN23" s="10"/>
      <c r="QO23" s="10"/>
      <c r="QP23" s="10"/>
      <c r="QQ23" s="10"/>
      <c r="QR23" s="10"/>
      <c r="QS23" s="10"/>
      <c r="QT23" s="10"/>
      <c r="QU23" s="10"/>
      <c r="QV23" s="10"/>
      <c r="QW23" s="10"/>
      <c r="QX23" s="10"/>
      <c r="QY23" s="10"/>
      <c r="QZ23" s="10"/>
      <c r="RA23" s="10"/>
      <c r="RB23" s="10"/>
      <c r="RC23" s="10"/>
      <c r="RD23" s="10"/>
      <c r="RE23" s="10"/>
      <c r="RF23" s="10"/>
      <c r="RG23" s="10"/>
      <c r="RH23" s="10"/>
      <c r="RI23" s="10"/>
      <c r="RJ23" s="10"/>
      <c r="RK23" s="10"/>
      <c r="RL23" s="10"/>
      <c r="RM23" s="10"/>
      <c r="RN23" s="10"/>
      <c r="RO23" s="10"/>
      <c r="RP23" s="10"/>
      <c r="RQ23" s="10"/>
      <c r="RR23" s="10"/>
      <c r="RS23" s="10"/>
      <c r="RT23" s="10"/>
      <c r="RU23" s="10"/>
      <c r="RV23" s="10"/>
      <c r="RW23" s="10"/>
      <c r="RX23" s="10"/>
      <c r="RY23" s="10"/>
      <c r="RZ23" s="10"/>
      <c r="SA23" s="10"/>
      <c r="SB23" s="10"/>
      <c r="SC23" s="10"/>
      <c r="SD23" s="10"/>
      <c r="SE23" s="10"/>
      <c r="SF23" s="10"/>
      <c r="SG23" s="10"/>
      <c r="SH23" s="10"/>
      <c r="SI23" s="10"/>
      <c r="SJ23" s="10"/>
      <c r="SK23" s="10"/>
      <c r="SL23" s="10"/>
      <c r="SM23" s="10"/>
      <c r="SN23" s="10"/>
      <c r="SO23" s="10"/>
      <c r="SP23" s="10"/>
      <c r="SQ23" s="10"/>
      <c r="SR23" s="10"/>
      <c r="SS23" s="10"/>
      <c r="ST23" s="10"/>
      <c r="SU23" s="10"/>
      <c r="SV23" s="10"/>
      <c r="SW23" s="10"/>
      <c r="SX23" s="10"/>
      <c r="SY23" s="10"/>
      <c r="SZ23" s="10"/>
      <c r="TA23" s="10"/>
      <c r="TB23" s="10"/>
      <c r="TC23" s="10"/>
      <c r="TD23" s="10"/>
      <c r="TE23" s="10"/>
      <c r="TF23" s="10"/>
      <c r="TG23" s="10"/>
      <c r="TH23" s="10"/>
      <c r="TI23" s="10"/>
      <c r="TJ23" s="10"/>
      <c r="TK23" s="10"/>
    </row>
    <row r="24" spans="1:531" s="4" customFormat="1" ht="14.25" customHeight="1" thickBot="1" x14ac:dyDescent="0.35">
      <c r="A24" s="8"/>
      <c r="B24" s="8"/>
      <c r="C24" s="11"/>
      <c r="D24" s="60"/>
      <c r="E24" s="501"/>
      <c r="F24" s="501"/>
      <c r="G24" s="502"/>
      <c r="H24" s="15"/>
      <c r="I24" s="12"/>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c r="NZ24" s="10"/>
      <c r="OA24" s="10"/>
      <c r="OB24" s="10"/>
      <c r="OC24" s="10"/>
      <c r="OD24" s="10"/>
      <c r="OE24" s="10"/>
      <c r="OF24" s="10"/>
      <c r="OG24" s="10"/>
      <c r="OH24" s="10"/>
      <c r="OI24" s="10"/>
      <c r="OJ24" s="10"/>
      <c r="OK24" s="10"/>
      <c r="OL24" s="10"/>
      <c r="OM24" s="10"/>
      <c r="ON24" s="10"/>
      <c r="OO24" s="10"/>
      <c r="OP24" s="10"/>
      <c r="OQ24" s="10"/>
      <c r="OR24" s="10"/>
      <c r="OS24" s="10"/>
      <c r="OT24" s="10"/>
      <c r="OU24" s="10"/>
      <c r="OV24" s="10"/>
      <c r="OW24" s="10"/>
      <c r="OX24" s="10"/>
      <c r="OY24" s="10"/>
      <c r="OZ24" s="10"/>
      <c r="PA24" s="10"/>
      <c r="PB24" s="10"/>
      <c r="PC24" s="10"/>
      <c r="PD24" s="10"/>
      <c r="PE24" s="10"/>
      <c r="PF24" s="10"/>
      <c r="PG24" s="10"/>
      <c r="PH24" s="10"/>
      <c r="PI24" s="10"/>
      <c r="PJ24" s="10"/>
      <c r="PK24" s="10"/>
      <c r="PL24" s="10"/>
      <c r="PM24" s="10"/>
      <c r="PN24" s="10"/>
      <c r="PO24" s="10"/>
      <c r="PP24" s="10"/>
      <c r="PQ24" s="10"/>
      <c r="PR24" s="10"/>
      <c r="PS24" s="10"/>
      <c r="PT24" s="10"/>
      <c r="PU24" s="10"/>
      <c r="PV24" s="10"/>
      <c r="PW24" s="10"/>
      <c r="PX24" s="10"/>
      <c r="PY24" s="10"/>
      <c r="PZ24" s="10"/>
      <c r="QA24" s="10"/>
      <c r="QB24" s="10"/>
      <c r="QC24" s="10"/>
      <c r="QD24" s="10"/>
      <c r="QE24" s="10"/>
      <c r="QF24" s="10"/>
      <c r="QG24" s="10"/>
      <c r="QH24" s="10"/>
      <c r="QI24" s="10"/>
      <c r="QJ24" s="10"/>
      <c r="QK24" s="10"/>
      <c r="QL24" s="10"/>
      <c r="QM24" s="10"/>
      <c r="QN24" s="10"/>
      <c r="QO24" s="10"/>
      <c r="QP24" s="10"/>
      <c r="QQ24" s="10"/>
      <c r="QR24" s="10"/>
      <c r="QS24" s="10"/>
      <c r="QT24" s="10"/>
      <c r="QU24" s="10"/>
      <c r="QV24" s="10"/>
      <c r="QW24" s="10"/>
      <c r="QX24" s="10"/>
      <c r="QY24" s="10"/>
      <c r="QZ24" s="10"/>
      <c r="RA24" s="10"/>
      <c r="RB24" s="10"/>
      <c r="RC24" s="10"/>
      <c r="RD24" s="10"/>
      <c r="RE24" s="10"/>
      <c r="RF24" s="10"/>
      <c r="RG24" s="10"/>
      <c r="RH24" s="10"/>
      <c r="RI24" s="10"/>
      <c r="RJ24" s="10"/>
      <c r="RK24" s="10"/>
      <c r="RL24" s="10"/>
      <c r="RM24" s="10"/>
      <c r="RN24" s="10"/>
      <c r="RO24" s="10"/>
      <c r="RP24" s="10"/>
      <c r="RQ24" s="10"/>
      <c r="RR24" s="10"/>
      <c r="RS24" s="10"/>
      <c r="RT24" s="10"/>
      <c r="RU24" s="10"/>
      <c r="RV24" s="10"/>
      <c r="RW24" s="10"/>
      <c r="RX24" s="10"/>
      <c r="RY24" s="10"/>
      <c r="RZ24" s="10"/>
      <c r="SA24" s="10"/>
      <c r="SB24" s="10"/>
      <c r="SC24" s="10"/>
      <c r="SD24" s="10"/>
      <c r="SE24" s="10"/>
      <c r="SF24" s="10"/>
      <c r="SG24" s="10"/>
      <c r="SH24" s="10"/>
      <c r="SI24" s="10"/>
      <c r="SJ24" s="10"/>
      <c r="SK24" s="10"/>
      <c r="SL24" s="10"/>
      <c r="SM24" s="10"/>
      <c r="SN24" s="10"/>
      <c r="SO24" s="10"/>
      <c r="SP24" s="10"/>
      <c r="SQ24" s="10"/>
      <c r="SR24" s="10"/>
      <c r="SS24" s="10"/>
      <c r="ST24" s="10"/>
      <c r="SU24" s="10"/>
      <c r="SV24" s="10"/>
      <c r="SW24" s="10"/>
      <c r="SX24" s="10"/>
      <c r="SY24" s="10"/>
      <c r="SZ24" s="10"/>
      <c r="TA24" s="10"/>
      <c r="TB24" s="10"/>
      <c r="TC24" s="10"/>
      <c r="TD24" s="10"/>
      <c r="TE24" s="10"/>
      <c r="TF24" s="10"/>
      <c r="TG24" s="10"/>
      <c r="TH24" s="10"/>
      <c r="TI24" s="10"/>
      <c r="TJ24" s="10"/>
      <c r="TK24" s="10"/>
    </row>
    <row r="25" spans="1:531" customFormat="1" ht="21.6" customHeight="1" thickTop="1" x14ac:dyDescent="0.3">
      <c r="B25" s="494" t="s">
        <v>18</v>
      </c>
      <c r="C25" s="494"/>
      <c r="D25" s="494"/>
      <c r="E25" s="494"/>
      <c r="F25" s="494"/>
      <c r="G25" s="494"/>
      <c r="H25" s="494"/>
      <c r="I25" s="494"/>
    </row>
    <row r="26" spans="1:531" s="51" customFormat="1" ht="18" customHeight="1" x14ac:dyDescent="0.3">
      <c r="B26" s="25"/>
      <c r="C26" s="503" t="s">
        <v>19</v>
      </c>
      <c r="D26" s="503"/>
      <c r="E26" s="503"/>
      <c r="F26" s="503"/>
      <c r="G26" s="503"/>
      <c r="H26" s="503"/>
      <c r="I26" s="503"/>
    </row>
    <row r="27" spans="1:531" ht="18" customHeight="1" x14ac:dyDescent="0.3">
      <c r="C27" s="46" t="s">
        <v>26</v>
      </c>
      <c r="D27" s="60"/>
      <c r="E27" s="179">
        <f>PartB_FieldWorksheet!D113</f>
        <v>0</v>
      </c>
      <c r="F27" s="19"/>
      <c r="G27" s="19"/>
      <c r="H27" s="17"/>
      <c r="I27" s="22"/>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10"/>
      <c r="NC27" s="10"/>
      <c r="ND27" s="10"/>
      <c r="NE27" s="10"/>
      <c r="NF27" s="10"/>
      <c r="NG27" s="10"/>
      <c r="NH27" s="10"/>
      <c r="NI27" s="10"/>
      <c r="NJ27" s="10"/>
      <c r="NK27" s="10"/>
      <c r="NL27" s="10"/>
      <c r="NM27" s="10"/>
      <c r="NN27" s="10"/>
      <c r="NO27" s="10"/>
      <c r="NP27" s="10"/>
      <c r="NQ27" s="10"/>
      <c r="NR27" s="10"/>
      <c r="NS27" s="10"/>
      <c r="NT27" s="10"/>
      <c r="NU27" s="10"/>
      <c r="NV27" s="10"/>
      <c r="NW27" s="10"/>
      <c r="NX27" s="10"/>
      <c r="NY27" s="10"/>
      <c r="NZ27" s="10"/>
      <c r="OA27" s="10"/>
      <c r="OB27" s="10"/>
      <c r="OC27" s="10"/>
      <c r="OD27" s="10"/>
      <c r="OE27" s="10"/>
      <c r="OF27" s="10"/>
      <c r="OG27" s="10"/>
      <c r="OH27" s="10"/>
      <c r="OI27" s="10"/>
      <c r="OJ27" s="10"/>
      <c r="OK27" s="10"/>
      <c r="OL27" s="10"/>
      <c r="OM27" s="10"/>
      <c r="ON27" s="10"/>
      <c r="OO27" s="10"/>
      <c r="OP27" s="10"/>
      <c r="OQ27" s="10"/>
      <c r="OR27" s="10"/>
      <c r="OS27" s="10"/>
      <c r="OT27" s="10"/>
      <c r="OU27" s="10"/>
      <c r="OV27" s="10"/>
      <c r="OW27" s="10"/>
      <c r="OX27" s="10"/>
      <c r="OY27" s="10"/>
      <c r="OZ27" s="10"/>
      <c r="PA27" s="10"/>
      <c r="PB27" s="10"/>
      <c r="PC27" s="10"/>
      <c r="PD27" s="10"/>
      <c r="PE27" s="10"/>
      <c r="PF27" s="10"/>
      <c r="PG27" s="10"/>
      <c r="PH27" s="10"/>
      <c r="PI27" s="10"/>
      <c r="PJ27" s="10"/>
      <c r="PK27" s="10"/>
      <c r="PL27" s="10"/>
      <c r="PM27" s="10"/>
      <c r="PN27" s="10"/>
      <c r="PO27" s="10"/>
      <c r="PP27" s="10"/>
      <c r="PQ27" s="10"/>
      <c r="PR27" s="10"/>
      <c r="PS27" s="10"/>
      <c r="PT27" s="10"/>
      <c r="PU27" s="10"/>
      <c r="PV27" s="10"/>
      <c r="PW27" s="10"/>
      <c r="PX27" s="10"/>
      <c r="PY27" s="10"/>
      <c r="PZ27" s="10"/>
      <c r="QA27" s="10"/>
      <c r="QB27" s="10"/>
      <c r="QC27" s="10"/>
      <c r="QD27" s="10"/>
      <c r="QE27" s="10"/>
      <c r="QF27" s="10"/>
      <c r="QG27" s="10"/>
      <c r="QH27" s="10"/>
      <c r="QI27" s="10"/>
      <c r="QJ27" s="10"/>
      <c r="QK27" s="10"/>
      <c r="QL27" s="10"/>
      <c r="QM27" s="10"/>
      <c r="QN27" s="10"/>
      <c r="QO27" s="10"/>
      <c r="QP27" s="10"/>
      <c r="QQ27" s="10"/>
      <c r="QR27" s="10"/>
      <c r="QS27" s="10"/>
      <c r="QT27" s="10"/>
      <c r="QU27" s="10"/>
      <c r="QV27" s="10"/>
      <c r="QW27" s="10"/>
      <c r="QX27" s="10"/>
      <c r="QY27" s="10"/>
      <c r="QZ27" s="10"/>
      <c r="RA27" s="10"/>
      <c r="RB27" s="10"/>
      <c r="RC27" s="10"/>
      <c r="RD27" s="10"/>
      <c r="RE27" s="10"/>
      <c r="RF27" s="10"/>
      <c r="RG27" s="10"/>
      <c r="RH27" s="10"/>
      <c r="RI27" s="10"/>
      <c r="RJ27" s="10"/>
      <c r="RK27" s="10"/>
      <c r="RL27" s="10"/>
      <c r="RM27" s="10"/>
      <c r="RN27" s="10"/>
      <c r="RO27" s="10"/>
      <c r="RP27" s="10"/>
      <c r="RQ27" s="10"/>
      <c r="RR27" s="10"/>
      <c r="RS27" s="10"/>
      <c r="RT27" s="10"/>
      <c r="RU27" s="10"/>
      <c r="RV27" s="10"/>
      <c r="RW27" s="10"/>
      <c r="RX27" s="10"/>
      <c r="RY27" s="10"/>
      <c r="RZ27" s="10"/>
      <c r="SA27" s="10"/>
      <c r="SB27" s="10"/>
      <c r="SC27" s="10"/>
      <c r="SD27" s="10"/>
      <c r="SE27" s="10"/>
      <c r="SF27" s="10"/>
      <c r="SG27" s="10"/>
      <c r="SH27" s="10"/>
      <c r="SI27" s="10"/>
      <c r="SJ27" s="10"/>
      <c r="SK27" s="10"/>
      <c r="SL27" s="10"/>
      <c r="SM27" s="10"/>
      <c r="SN27" s="10"/>
      <c r="SO27" s="10"/>
      <c r="SP27" s="10"/>
      <c r="SQ27" s="10"/>
      <c r="SR27" s="10"/>
      <c r="SS27" s="10"/>
      <c r="ST27" s="10"/>
      <c r="SU27" s="10"/>
      <c r="SV27" s="10"/>
      <c r="SW27" s="10"/>
      <c r="SX27" s="10"/>
      <c r="SY27" s="10"/>
      <c r="SZ27" s="10"/>
      <c r="TA27" s="10"/>
      <c r="TB27" s="10"/>
      <c r="TC27" s="10"/>
      <c r="TD27" s="10"/>
      <c r="TE27" s="10"/>
      <c r="TF27" s="10"/>
      <c r="TG27" s="10"/>
      <c r="TH27" s="10"/>
      <c r="TI27" s="10"/>
      <c r="TJ27" s="10"/>
      <c r="TK27" s="10"/>
    </row>
    <row r="28" spans="1:531" ht="15.6" x14ac:dyDescent="0.3">
      <c r="C28" s="8"/>
      <c r="D28" s="47"/>
      <c r="E28" s="132"/>
      <c r="G28" s="14"/>
      <c r="I28" s="8"/>
      <c r="J28" s="8"/>
      <c r="K28" s="8"/>
      <c r="L28" s="8"/>
    </row>
    <row r="29" spans="1:531" customFormat="1" ht="21.6" customHeight="1" x14ac:dyDescent="0.3">
      <c r="A29" s="6"/>
      <c r="B29" s="42" t="s">
        <v>512</v>
      </c>
      <c r="C29" s="118"/>
      <c r="D29" s="119"/>
      <c r="E29" s="180">
        <f>E11+E19+E23+E27</f>
        <v>0</v>
      </c>
      <c r="F29" s="41"/>
      <c r="G29" s="43"/>
      <c r="H29" s="6"/>
      <c r="I29" s="44"/>
      <c r="J29" s="29"/>
      <c r="K29" s="38"/>
      <c r="L29" s="38"/>
    </row>
    <row r="30" spans="1:531" s="50" customFormat="1" ht="18" customHeight="1" x14ac:dyDescent="0.3">
      <c r="A30" s="48"/>
      <c r="B30" s="52"/>
      <c r="C30" s="500" t="s">
        <v>27</v>
      </c>
      <c r="D30" s="500"/>
      <c r="E30" s="500"/>
      <c r="F30" s="500"/>
      <c r="G30" s="500"/>
      <c r="H30" s="500"/>
      <c r="I30" s="500"/>
      <c r="J30" s="49"/>
      <c r="K30" s="49"/>
      <c r="L30" s="23"/>
    </row>
    <row r="31" spans="1:531" s="50" customFormat="1" ht="18" customHeight="1" x14ac:dyDescent="0.3">
      <c r="A31" s="116"/>
      <c r="B31" s="138"/>
      <c r="C31" s="115"/>
      <c r="D31" s="115"/>
      <c r="E31" s="115"/>
      <c r="F31" s="115"/>
      <c r="G31" s="115"/>
      <c r="H31" s="115"/>
      <c r="I31" s="115"/>
      <c r="J31" s="117"/>
      <c r="K31" s="117"/>
      <c r="L31" s="116"/>
    </row>
    <row r="32" spans="1:531" ht="15.6" thickBot="1" x14ac:dyDescent="0.3"/>
    <row r="33" spans="1:12" customFormat="1" ht="28.65" customHeight="1" x14ac:dyDescent="0.4">
      <c r="A33" s="45" t="s">
        <v>438</v>
      </c>
      <c r="B33" s="32"/>
      <c r="C33" s="33"/>
      <c r="D33" s="58"/>
      <c r="E33" s="137">
        <f>E29+PartA_Onscreen!F38</f>
        <v>0</v>
      </c>
      <c r="F33" s="32"/>
      <c r="G33" s="34"/>
      <c r="H33" s="35"/>
      <c r="I33" s="37"/>
      <c r="J33" s="29"/>
      <c r="K33" s="38"/>
      <c r="L33" s="38"/>
    </row>
    <row r="34" spans="1:12" s="21" customFormat="1" ht="19.5" customHeight="1" thickBot="1" x14ac:dyDescent="0.35">
      <c r="A34" s="36"/>
      <c r="B34" s="498" t="s">
        <v>17</v>
      </c>
      <c r="C34" s="498"/>
      <c r="D34" s="498"/>
      <c r="E34" s="498"/>
      <c r="F34" s="53"/>
      <c r="G34" s="53"/>
      <c r="H34" s="53"/>
      <c r="I34" s="54"/>
      <c r="J34" s="39"/>
      <c r="K34" s="39"/>
      <c r="L34" s="40"/>
    </row>
  </sheetData>
  <mergeCells count="16">
    <mergeCell ref="E20:G20"/>
    <mergeCell ref="B34:E34"/>
    <mergeCell ref="C6:I6"/>
    <mergeCell ref="C30:I30"/>
    <mergeCell ref="E24:G24"/>
    <mergeCell ref="B21:I21"/>
    <mergeCell ref="C22:I22"/>
    <mergeCell ref="B25:I25"/>
    <mergeCell ref="C26:I26"/>
    <mergeCell ref="C12:I12"/>
    <mergeCell ref="C15:I15"/>
    <mergeCell ref="B3:I3"/>
    <mergeCell ref="B2:I2"/>
    <mergeCell ref="B5:I5"/>
    <mergeCell ref="B13:I13"/>
    <mergeCell ref="C14:I14"/>
  </mergeCells>
  <conditionalFormatting sqref="E19">
    <cfRule type="cellIs" dxfId="0" priority="1" operator="greaterThan">
      <formula>24</formula>
    </cfRule>
  </conditionalFormatting>
  <dataValidations count="7">
    <dataValidation type="whole" operator="equal" showInputMessage="1" showErrorMessage="1" sqref="E9">
      <formula1>8</formula1>
    </dataValidation>
    <dataValidation type="whole" operator="equal" showInputMessage="1" showErrorMessage="1" sqref="G9">
      <formula1>4</formula1>
    </dataValidation>
    <dataValidation type="whole" operator="equal" showInputMessage="1" showErrorMessage="1" sqref="I9">
      <formula1>0</formula1>
    </dataValidation>
    <dataValidation type="whole" operator="equal" showInputMessage="1" showErrorMessage="1" sqref="F17">
      <formula1>-4</formula1>
    </dataValidation>
    <dataValidation type="whole" operator="equal" showInputMessage="1" showErrorMessage="1" sqref="F18">
      <formula1>8</formula1>
    </dataValidation>
    <dataValidation type="whole" operator="equal" allowBlank="1" showInputMessage="1" showErrorMessage="1" sqref="H17">
      <formula1>-2</formula1>
    </dataValidation>
    <dataValidation type="whole" operator="equal" showInputMessage="1" showErrorMessage="1" sqref="H18">
      <formula1>4</formula1>
    </dataValidation>
  </dataValidations>
  <pageMargins left="1" right="0.7" top="1" bottom="0.75" header="0.3" footer="0.3"/>
  <pageSetup orientation="portrait" horizontalDpi="200" verticalDpi="200" r:id="rId1"/>
  <headerFooter>
    <oddHeader>&amp;L&amp;"Arial,Regular"&amp;16NYRAM 4.2
Level 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A1:Q63"/>
  <sheetViews>
    <sheetView workbookViewId="0">
      <selection activeCell="A8" sqref="A8"/>
    </sheetView>
  </sheetViews>
  <sheetFormatPr defaultRowHeight="14.4" x14ac:dyDescent="0.3"/>
  <cols>
    <col min="1" max="1" width="17.88671875" bestFit="1" customWidth="1"/>
    <col min="2" max="2" width="13.33203125" bestFit="1" customWidth="1"/>
    <col min="3" max="3" width="32.6640625" style="50" bestFit="1" customWidth="1"/>
    <col min="4" max="4" width="21.5546875" customWidth="1"/>
    <col min="5" max="5" width="40.109375" customWidth="1"/>
    <col min="6" max="6" width="10.33203125" customWidth="1"/>
    <col min="7" max="7" width="32.6640625" bestFit="1" customWidth="1"/>
    <col min="8" max="8" width="5.6640625" customWidth="1"/>
    <col min="9" max="9" width="8.88671875" customWidth="1"/>
    <col min="10" max="10" width="5.6640625" customWidth="1"/>
    <col min="11" max="13" width="8.88671875" customWidth="1"/>
    <col min="15" max="15" width="13.88671875" bestFit="1" customWidth="1"/>
  </cols>
  <sheetData>
    <row r="1" spans="1:17" x14ac:dyDescent="0.3">
      <c r="A1" t="s">
        <v>441</v>
      </c>
      <c r="B1" t="s">
        <v>459</v>
      </c>
      <c r="C1" s="50" t="s">
        <v>456</v>
      </c>
      <c r="D1" s="50" t="s">
        <v>169</v>
      </c>
      <c r="E1" s="50" t="s">
        <v>179</v>
      </c>
      <c r="F1" t="s">
        <v>458</v>
      </c>
      <c r="G1" s="50" t="s">
        <v>457</v>
      </c>
      <c r="I1" t="s">
        <v>186</v>
      </c>
      <c r="K1" t="s">
        <v>185</v>
      </c>
      <c r="M1" t="s">
        <v>461</v>
      </c>
      <c r="O1" t="s">
        <v>468</v>
      </c>
      <c r="Q1" t="s">
        <v>477</v>
      </c>
    </row>
    <row r="2" spans="1:17" x14ac:dyDescent="0.3">
      <c r="A2" t="s">
        <v>569</v>
      </c>
      <c r="B2" t="s">
        <v>68</v>
      </c>
      <c r="C2" s="50" t="s">
        <v>101</v>
      </c>
      <c r="D2">
        <v>1</v>
      </c>
      <c r="E2" t="s">
        <v>180</v>
      </c>
      <c r="F2" t="s">
        <v>454</v>
      </c>
      <c r="G2" s="50" t="s">
        <v>252</v>
      </c>
      <c r="I2" t="s">
        <v>183</v>
      </c>
      <c r="K2" t="s">
        <v>187</v>
      </c>
      <c r="M2" t="s">
        <v>462</v>
      </c>
      <c r="O2" t="s">
        <v>469</v>
      </c>
      <c r="Q2" t="s">
        <v>479</v>
      </c>
    </row>
    <row r="3" spans="1:17" x14ac:dyDescent="0.3">
      <c r="A3" t="s">
        <v>61</v>
      </c>
      <c r="B3" t="s">
        <v>69</v>
      </c>
      <c r="C3" s="50" t="s">
        <v>100</v>
      </c>
      <c r="D3">
        <v>2</v>
      </c>
      <c r="E3" t="s">
        <v>249</v>
      </c>
      <c r="F3" t="s">
        <v>78</v>
      </c>
      <c r="G3" s="50" t="s">
        <v>92</v>
      </c>
      <c r="I3" t="s">
        <v>184</v>
      </c>
      <c r="K3" t="s">
        <v>188</v>
      </c>
      <c r="M3" t="s">
        <v>463</v>
      </c>
      <c r="O3" t="s">
        <v>470</v>
      </c>
      <c r="Q3" t="s">
        <v>478</v>
      </c>
    </row>
    <row r="4" spans="1:17" x14ac:dyDescent="0.3">
      <c r="B4" t="s">
        <v>70</v>
      </c>
      <c r="C4" s="50" t="s">
        <v>99</v>
      </c>
      <c r="D4">
        <v>3</v>
      </c>
      <c r="E4" t="s">
        <v>250</v>
      </c>
      <c r="F4" t="s">
        <v>81</v>
      </c>
      <c r="G4" s="50" t="s">
        <v>95</v>
      </c>
      <c r="K4" t="s">
        <v>189</v>
      </c>
      <c r="O4" t="s">
        <v>471</v>
      </c>
      <c r="Q4" t="s">
        <v>480</v>
      </c>
    </row>
    <row r="5" spans="1:17" x14ac:dyDescent="0.3">
      <c r="A5" t="s">
        <v>571</v>
      </c>
      <c r="B5" t="s">
        <v>78</v>
      </c>
      <c r="C5" s="50" t="s">
        <v>92</v>
      </c>
      <c r="D5">
        <v>4</v>
      </c>
      <c r="E5" t="s">
        <v>181</v>
      </c>
      <c r="F5" t="s">
        <v>455</v>
      </c>
      <c r="G5" s="50" t="s">
        <v>253</v>
      </c>
      <c r="K5" t="s">
        <v>190</v>
      </c>
      <c r="O5" t="s">
        <v>473</v>
      </c>
      <c r="Q5" t="s">
        <v>481</v>
      </c>
    </row>
    <row r="6" spans="1:17" x14ac:dyDescent="0.3">
      <c r="A6" t="s">
        <v>572</v>
      </c>
      <c r="B6" t="s">
        <v>79</v>
      </c>
      <c r="C6" s="50" t="s">
        <v>93</v>
      </c>
      <c r="D6">
        <v>5</v>
      </c>
      <c r="G6" s="50"/>
      <c r="K6" t="s">
        <v>191</v>
      </c>
      <c r="M6" t="s">
        <v>550</v>
      </c>
      <c r="O6" t="s">
        <v>499</v>
      </c>
      <c r="Q6" t="s">
        <v>482</v>
      </c>
    </row>
    <row r="7" spans="1:17" x14ac:dyDescent="0.3">
      <c r="A7" t="s">
        <v>573</v>
      </c>
      <c r="B7" t="s">
        <v>80</v>
      </c>
      <c r="C7" s="50" t="s">
        <v>94</v>
      </c>
      <c r="D7">
        <v>6</v>
      </c>
      <c r="G7" s="50"/>
      <c r="K7" t="s">
        <v>192</v>
      </c>
      <c r="M7" t="s">
        <v>552</v>
      </c>
      <c r="O7" t="s">
        <v>472</v>
      </c>
      <c r="Q7" t="s">
        <v>483</v>
      </c>
    </row>
    <row r="8" spans="1:17" x14ac:dyDescent="0.3">
      <c r="B8" t="s">
        <v>81</v>
      </c>
      <c r="C8" s="50" t="s">
        <v>95</v>
      </c>
      <c r="G8" s="50"/>
      <c r="K8" t="s">
        <v>193</v>
      </c>
      <c r="M8" t="s">
        <v>551</v>
      </c>
      <c r="Q8" t="s">
        <v>484</v>
      </c>
    </row>
    <row r="9" spans="1:17" x14ac:dyDescent="0.3">
      <c r="B9" t="s">
        <v>82</v>
      </c>
      <c r="C9" s="50" t="s">
        <v>96</v>
      </c>
      <c r="G9" s="50"/>
      <c r="K9" t="s">
        <v>194</v>
      </c>
      <c r="Q9" t="s">
        <v>485</v>
      </c>
    </row>
    <row r="10" spans="1:17" x14ac:dyDescent="0.3">
      <c r="B10" t="s">
        <v>83</v>
      </c>
      <c r="C10" s="50" t="s">
        <v>97</v>
      </c>
      <c r="G10" s="50"/>
      <c r="K10" t="s">
        <v>195</v>
      </c>
      <c r="O10" t="s">
        <v>497</v>
      </c>
      <c r="Q10" t="s">
        <v>486</v>
      </c>
    </row>
    <row r="11" spans="1:17" x14ac:dyDescent="0.3">
      <c r="B11" t="s">
        <v>84</v>
      </c>
      <c r="C11" s="50" t="s">
        <v>98</v>
      </c>
      <c r="G11" s="50"/>
      <c r="K11" t="s">
        <v>196</v>
      </c>
      <c r="O11" t="s">
        <v>500</v>
      </c>
      <c r="Q11" t="s">
        <v>487</v>
      </c>
    </row>
    <row r="12" spans="1:17" x14ac:dyDescent="0.3">
      <c r="B12" t="s">
        <v>71</v>
      </c>
      <c r="C12" s="50" t="s">
        <v>85</v>
      </c>
      <c r="G12" s="50"/>
      <c r="K12" t="s">
        <v>197</v>
      </c>
      <c r="M12" t="s">
        <v>554</v>
      </c>
      <c r="O12" t="s">
        <v>498</v>
      </c>
      <c r="Q12" t="s">
        <v>494</v>
      </c>
    </row>
    <row r="13" spans="1:17" x14ac:dyDescent="0.3">
      <c r="B13" t="s">
        <v>72</v>
      </c>
      <c r="C13" s="50" t="s">
        <v>86</v>
      </c>
      <c r="G13" s="50"/>
      <c r="K13" t="s">
        <v>198</v>
      </c>
      <c r="M13" t="s">
        <v>555</v>
      </c>
      <c r="Q13" t="s">
        <v>488</v>
      </c>
    </row>
    <row r="14" spans="1:17" x14ac:dyDescent="0.3">
      <c r="B14" t="s">
        <v>73</v>
      </c>
      <c r="C14" s="50" t="s">
        <v>87</v>
      </c>
      <c r="G14" s="50"/>
      <c r="K14" t="s">
        <v>199</v>
      </c>
      <c r="M14" t="s">
        <v>556</v>
      </c>
      <c r="Q14" t="s">
        <v>489</v>
      </c>
    </row>
    <row r="15" spans="1:17" x14ac:dyDescent="0.3">
      <c r="B15" t="s">
        <v>74</v>
      </c>
      <c r="C15" s="50" t="s">
        <v>88</v>
      </c>
      <c r="G15" s="50"/>
      <c r="K15" t="s">
        <v>200</v>
      </c>
      <c r="Q15" t="s">
        <v>490</v>
      </c>
    </row>
    <row r="16" spans="1:17" x14ac:dyDescent="0.3">
      <c r="B16" t="s">
        <v>75</v>
      </c>
      <c r="C16" s="50" t="s">
        <v>89</v>
      </c>
      <c r="G16" s="50"/>
      <c r="K16" t="s">
        <v>201</v>
      </c>
      <c r="M16" t="s">
        <v>560</v>
      </c>
      <c r="Q16" t="s">
        <v>491</v>
      </c>
    </row>
    <row r="17" spans="2:17" x14ac:dyDescent="0.3">
      <c r="B17" t="s">
        <v>76</v>
      </c>
      <c r="C17" s="50" t="s">
        <v>90</v>
      </c>
      <c r="G17" s="50"/>
      <c r="K17" t="s">
        <v>202</v>
      </c>
      <c r="M17" t="s">
        <v>561</v>
      </c>
      <c r="Q17" t="s">
        <v>492</v>
      </c>
    </row>
    <row r="18" spans="2:17" x14ac:dyDescent="0.3">
      <c r="B18" t="s">
        <v>77</v>
      </c>
      <c r="C18" s="50" t="s">
        <v>91</v>
      </c>
      <c r="G18" s="50"/>
      <c r="K18" t="s">
        <v>203</v>
      </c>
      <c r="M18" t="s">
        <v>562</v>
      </c>
      <c r="Q18" t="s">
        <v>495</v>
      </c>
    </row>
    <row r="19" spans="2:17" x14ac:dyDescent="0.3">
      <c r="K19" t="s">
        <v>204</v>
      </c>
      <c r="M19" t="s">
        <v>563</v>
      </c>
      <c r="Q19" t="s">
        <v>493</v>
      </c>
    </row>
    <row r="20" spans="2:17" x14ac:dyDescent="0.3">
      <c r="K20" t="s">
        <v>205</v>
      </c>
    </row>
    <row r="21" spans="2:17" x14ac:dyDescent="0.3">
      <c r="K21" t="s">
        <v>206</v>
      </c>
    </row>
    <row r="22" spans="2:17" ht="48" customHeight="1" x14ac:dyDescent="0.3">
      <c r="B22" s="507" t="s">
        <v>460</v>
      </c>
      <c r="C22" s="507"/>
      <c r="D22" s="507"/>
      <c r="E22" s="507"/>
      <c r="F22" s="507"/>
      <c r="G22" s="507"/>
      <c r="K22" t="s">
        <v>207</v>
      </c>
    </row>
    <row r="23" spans="2:17" x14ac:dyDescent="0.3">
      <c r="K23" t="s">
        <v>208</v>
      </c>
    </row>
    <row r="24" spans="2:17" x14ac:dyDescent="0.3">
      <c r="K24" t="s">
        <v>209</v>
      </c>
    </row>
    <row r="25" spans="2:17" x14ac:dyDescent="0.3">
      <c r="K25" t="s">
        <v>210</v>
      </c>
    </row>
    <row r="26" spans="2:17" x14ac:dyDescent="0.3">
      <c r="K26" t="s">
        <v>211</v>
      </c>
    </row>
    <row r="27" spans="2:17" x14ac:dyDescent="0.3">
      <c r="K27" t="s">
        <v>212</v>
      </c>
    </row>
    <row r="28" spans="2:17" x14ac:dyDescent="0.3">
      <c r="K28" t="s">
        <v>213</v>
      </c>
    </row>
    <row r="29" spans="2:17" x14ac:dyDescent="0.3">
      <c r="K29" t="s">
        <v>214</v>
      </c>
    </row>
    <row r="30" spans="2:17" x14ac:dyDescent="0.3">
      <c r="K30" t="s">
        <v>215</v>
      </c>
    </row>
    <row r="31" spans="2:17" x14ac:dyDescent="0.3">
      <c r="K31" t="s">
        <v>216</v>
      </c>
    </row>
    <row r="32" spans="2:17" x14ac:dyDescent="0.3">
      <c r="K32" t="s">
        <v>217</v>
      </c>
    </row>
    <row r="33" spans="11:11" x14ac:dyDescent="0.3">
      <c r="K33" t="s">
        <v>218</v>
      </c>
    </row>
    <row r="34" spans="11:11" x14ac:dyDescent="0.3">
      <c r="K34" t="s">
        <v>219</v>
      </c>
    </row>
    <row r="35" spans="11:11" x14ac:dyDescent="0.3">
      <c r="K35" t="s">
        <v>220</v>
      </c>
    </row>
    <row r="36" spans="11:11" x14ac:dyDescent="0.3">
      <c r="K36" t="s">
        <v>221</v>
      </c>
    </row>
    <row r="37" spans="11:11" x14ac:dyDescent="0.3">
      <c r="K37" t="s">
        <v>222</v>
      </c>
    </row>
    <row r="38" spans="11:11" x14ac:dyDescent="0.3">
      <c r="K38" t="s">
        <v>223</v>
      </c>
    </row>
    <row r="39" spans="11:11" x14ac:dyDescent="0.3">
      <c r="K39" t="s">
        <v>224</v>
      </c>
    </row>
    <row r="40" spans="11:11" x14ac:dyDescent="0.3">
      <c r="K40" t="s">
        <v>225</v>
      </c>
    </row>
    <row r="41" spans="11:11" x14ac:dyDescent="0.3">
      <c r="K41" t="s">
        <v>226</v>
      </c>
    </row>
    <row r="42" spans="11:11" x14ac:dyDescent="0.3">
      <c r="K42" t="s">
        <v>227</v>
      </c>
    </row>
    <row r="43" spans="11:11" x14ac:dyDescent="0.3">
      <c r="K43" t="s">
        <v>228</v>
      </c>
    </row>
    <row r="44" spans="11:11" x14ac:dyDescent="0.3">
      <c r="K44" t="s">
        <v>229</v>
      </c>
    </row>
    <row r="45" spans="11:11" x14ac:dyDescent="0.3">
      <c r="K45" t="s">
        <v>230</v>
      </c>
    </row>
    <row r="46" spans="11:11" x14ac:dyDescent="0.3">
      <c r="K46" t="s">
        <v>231</v>
      </c>
    </row>
    <row r="47" spans="11:11" x14ac:dyDescent="0.3">
      <c r="K47" t="s">
        <v>232</v>
      </c>
    </row>
    <row r="48" spans="11:11" x14ac:dyDescent="0.3">
      <c r="K48" t="s">
        <v>233</v>
      </c>
    </row>
    <row r="49" spans="11:11" x14ac:dyDescent="0.3">
      <c r="K49" t="s">
        <v>234</v>
      </c>
    </row>
    <row r="50" spans="11:11" x14ac:dyDescent="0.3">
      <c r="K50" t="s">
        <v>235</v>
      </c>
    </row>
    <row r="51" spans="11:11" x14ac:dyDescent="0.3">
      <c r="K51" t="s">
        <v>236</v>
      </c>
    </row>
    <row r="52" spans="11:11" x14ac:dyDescent="0.3">
      <c r="K52" t="s">
        <v>237</v>
      </c>
    </row>
    <row r="53" spans="11:11" x14ac:dyDescent="0.3">
      <c r="K53" t="s">
        <v>238</v>
      </c>
    </row>
    <row r="54" spans="11:11" x14ac:dyDescent="0.3">
      <c r="K54" t="s">
        <v>239</v>
      </c>
    </row>
    <row r="55" spans="11:11" x14ac:dyDescent="0.3">
      <c r="K55" t="s">
        <v>240</v>
      </c>
    </row>
    <row r="56" spans="11:11" x14ac:dyDescent="0.3">
      <c r="K56" t="s">
        <v>241</v>
      </c>
    </row>
    <row r="57" spans="11:11" x14ac:dyDescent="0.3">
      <c r="K57" t="s">
        <v>242</v>
      </c>
    </row>
    <row r="58" spans="11:11" x14ac:dyDescent="0.3">
      <c r="K58" t="s">
        <v>243</v>
      </c>
    </row>
    <row r="59" spans="11:11" x14ac:dyDescent="0.3">
      <c r="K59" t="s">
        <v>244</v>
      </c>
    </row>
    <row r="60" spans="11:11" x14ac:dyDescent="0.3">
      <c r="K60" t="s">
        <v>245</v>
      </c>
    </row>
    <row r="61" spans="11:11" x14ac:dyDescent="0.3">
      <c r="K61" t="s">
        <v>246</v>
      </c>
    </row>
    <row r="62" spans="11:11" x14ac:dyDescent="0.3">
      <c r="K62" t="s">
        <v>247</v>
      </c>
    </row>
    <row r="63" spans="11:11" x14ac:dyDescent="0.3">
      <c r="K63" t="s">
        <v>248</v>
      </c>
    </row>
  </sheetData>
  <sortState ref="F2:G5">
    <sortCondition ref="F2:F5"/>
  </sortState>
  <mergeCells count="1">
    <mergeCell ref="B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How to use this worksheet</vt:lpstr>
      <vt:lpstr>Site_Description</vt:lpstr>
      <vt:lpstr>Opptional_LCAscore_RareSpp</vt:lpstr>
      <vt:lpstr>PartA_Onscreen</vt:lpstr>
      <vt:lpstr>PartB_FieldWorksheet</vt:lpstr>
      <vt:lpstr>PartB_InvasiveChecklist</vt:lpstr>
      <vt:lpstr>NYRAM_GrandScore</vt:lpstr>
      <vt:lpstr>LookUpTabels_DoNotEdit</vt:lpstr>
      <vt:lpstr>PartA_Onscreen!_Toc447042037</vt:lpstr>
      <vt:lpstr>PartA_Onscreen!_Toc447042038</vt:lpstr>
      <vt:lpstr>PartA_Onscreen!_Toc447042039</vt:lpstr>
      <vt:lpstr>PartA_Onscreen!_Toc447042040</vt:lpstr>
      <vt:lpstr>PartB_FieldWorksheet!_Toc447042044</vt:lpstr>
      <vt:lpstr>PartB_InvasiveChecklist!_Toc447042045</vt:lpstr>
      <vt:lpstr>HGMclass</vt:lpstr>
      <vt:lpstr>HGMsubclass</vt:lpstr>
      <vt:lpstr>layout</vt:lpstr>
      <vt:lpstr>locale</vt:lpstr>
      <vt:lpstr>NY_Counties</vt:lpstr>
      <vt:lpstr>origin</vt:lpstr>
      <vt:lpstr>'How to use this worksheet'!Print_Area</vt:lpstr>
      <vt:lpstr>SAmeasure</vt:lpstr>
      <vt:lpstr>SiteSelection</vt:lpstr>
      <vt:lpstr>units</vt:lpstr>
      <vt:lpstr>yn</vt:lpstr>
    </vt:vector>
  </TitlesOfParts>
  <Company>NYSDEC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 Shappell</dc:creator>
  <cp:keywords>New York Natural Heritage Program;NYRAM;Rapid Assessment</cp:keywords>
  <cp:lastModifiedBy>Laura Shappell</cp:lastModifiedBy>
  <cp:lastPrinted>2015-11-04T15:24:21Z</cp:lastPrinted>
  <dcterms:created xsi:type="dcterms:W3CDTF">2015-09-14T15:14:24Z</dcterms:created>
  <dcterms:modified xsi:type="dcterms:W3CDTF">2016-10-28T20:52:20Z</dcterms:modified>
</cp:coreProperties>
</file>