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rojects\EPA_WPDG_2014_AdjacentArea\WetlandWorkshop_Oct2016\"/>
    </mc:Choice>
  </mc:AlternateContent>
  <bookViews>
    <workbookView xWindow="0" yWindow="0" windowWidth="19176" windowHeight="10260" tabRatio="738"/>
  </bookViews>
  <sheets>
    <sheet name="How to use this worksheet" sheetId="17" r:id="rId1"/>
    <sheet name="Site_Description" sheetId="15" r:id="rId2"/>
    <sheet name="Opptional_LCAscore_RareSpp" sheetId="18" r:id="rId3"/>
    <sheet name="PartA_Onscreen" sheetId="12" r:id="rId4"/>
    <sheet name="PartB_FieldWorksheet" sheetId="14" r:id="rId5"/>
    <sheet name="PartB_InvasiveChecklist" sheetId="16" r:id="rId6"/>
    <sheet name="NYRAM_GrandScore" sheetId="4" r:id="rId7"/>
    <sheet name="LookUpTabels_DoNotEdit" sheetId="13" state="hidden" r:id="rId8"/>
  </sheets>
  <definedNames>
    <definedName name="_Toc447042037" localSheetId="3">PartA_Onscreen!$B$3</definedName>
    <definedName name="_Toc447042038" localSheetId="3">PartA_Onscreen!$B$6</definedName>
    <definedName name="_Toc447042039" localSheetId="3">PartA_Onscreen!$B$13</definedName>
    <definedName name="_Toc447042040" localSheetId="3">PartA_Onscreen!$J$13</definedName>
    <definedName name="_Toc447042044" localSheetId="4">PartB_FieldWorksheet!$B$110</definedName>
    <definedName name="_Toc447042045" localSheetId="5">PartB_InvasiveChecklist!$A$5</definedName>
    <definedName name="HGMclass">LookUpTabels_DoNotEdit!$O$2:$O$7</definedName>
    <definedName name="HGMsubclass">LookUpTabels_DoNotEdit!$Q$2:$Q$19</definedName>
    <definedName name="layout">LookUpTabels_DoNotEdit!$M$7:$M$8</definedName>
    <definedName name="locale">LookUpTabels_DoNotEdit!$A$6:$A$7</definedName>
    <definedName name="NY_Counties">LookUpTabels_DoNotEdit!$K$2:$K$63</definedName>
    <definedName name="origin">LookUpTabels_DoNotEdit!$O$11:$O$12</definedName>
    <definedName name="_xlnm.Print_Area" localSheetId="0">'How to use this worksheet'!$B$1:$M$13</definedName>
    <definedName name="SAmeasure">LookUpTabels_DoNotEdit!$M$17:$M$19</definedName>
    <definedName name="SiteSelection">LookUpTabels_DoNotEdit!$A$2:$A$3</definedName>
    <definedName name="units">LookUpTabels_DoNotEdit!$M$13:$M$14</definedName>
    <definedName name="yn">LookUpTabels_DoNotEdit!$M$2:$M$3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0" i="16" l="1"/>
  <c r="H89" i="16"/>
  <c r="I89" i="16"/>
  <c r="K5" i="15" l="1"/>
  <c r="I10" i="15" l="1"/>
  <c r="E10" i="15"/>
  <c r="K3" i="15"/>
  <c r="B6" i="16"/>
  <c r="B4" i="16"/>
  <c r="C6" i="14"/>
  <c r="B5" i="16" s="1"/>
  <c r="H22" i="12"/>
  <c r="H25" i="12"/>
  <c r="H28" i="12"/>
  <c r="H31" i="12"/>
  <c r="H19" i="12"/>
  <c r="O28" i="12"/>
  <c r="O31" i="12"/>
  <c r="O34" i="12"/>
  <c r="O25" i="12"/>
  <c r="O22" i="12"/>
  <c r="O19" i="12"/>
  <c r="C8" i="12"/>
  <c r="L8" i="12"/>
  <c r="E27" i="4"/>
  <c r="H88" i="16" l="1"/>
  <c r="I88" i="16" s="1"/>
  <c r="H13" i="16"/>
  <c r="I13" i="16" s="1"/>
  <c r="H14" i="16"/>
  <c r="I14" i="16" s="1"/>
  <c r="H15" i="16"/>
  <c r="I15" i="16" s="1"/>
  <c r="H16" i="16"/>
  <c r="I16" i="16" s="1"/>
  <c r="H17" i="16"/>
  <c r="I17" i="16" s="1"/>
  <c r="H18" i="16"/>
  <c r="I18" i="16" s="1"/>
  <c r="H19" i="16"/>
  <c r="I19" i="16" s="1"/>
  <c r="H20" i="16"/>
  <c r="I20" i="16" s="1"/>
  <c r="H21" i="16"/>
  <c r="I21" i="16" s="1"/>
  <c r="H22" i="16"/>
  <c r="I22" i="16" s="1"/>
  <c r="H23" i="16"/>
  <c r="I23" i="16" s="1"/>
  <c r="H24" i="16"/>
  <c r="I24" i="16" s="1"/>
  <c r="H25" i="16"/>
  <c r="I25" i="16" s="1"/>
  <c r="H26" i="16"/>
  <c r="I26" i="16" s="1"/>
  <c r="H27" i="16"/>
  <c r="I27" i="16" s="1"/>
  <c r="H28" i="16"/>
  <c r="I28" i="16" s="1"/>
  <c r="H29" i="16"/>
  <c r="I29" i="16" s="1"/>
  <c r="H31" i="16"/>
  <c r="I31" i="16" s="1"/>
  <c r="H32" i="16"/>
  <c r="I32" i="16" s="1"/>
  <c r="H33" i="16"/>
  <c r="I33" i="16" s="1"/>
  <c r="H34" i="16"/>
  <c r="I34" i="16" s="1"/>
  <c r="H35" i="16"/>
  <c r="I35" i="16" s="1"/>
  <c r="H37" i="16"/>
  <c r="I37" i="16" s="1"/>
  <c r="H38" i="16"/>
  <c r="I38" i="16" s="1"/>
  <c r="H39" i="16"/>
  <c r="I39" i="16" s="1"/>
  <c r="H40" i="16"/>
  <c r="I40" i="16" s="1"/>
  <c r="H41" i="16"/>
  <c r="I41" i="16" s="1"/>
  <c r="H42" i="16"/>
  <c r="I42" i="16" s="1"/>
  <c r="H43" i="16"/>
  <c r="I43" i="16" s="1"/>
  <c r="H44" i="16"/>
  <c r="I44" i="16" s="1"/>
  <c r="H45" i="16"/>
  <c r="I45" i="16" s="1"/>
  <c r="H46" i="16"/>
  <c r="I46" i="16" s="1"/>
  <c r="H47" i="16"/>
  <c r="I47" i="16" s="1"/>
  <c r="H48" i="16"/>
  <c r="I48" i="16" s="1"/>
  <c r="H49" i="16"/>
  <c r="I49" i="16" s="1"/>
  <c r="H50" i="16"/>
  <c r="I50" i="16" s="1"/>
  <c r="H51" i="16"/>
  <c r="I51" i="16" s="1"/>
  <c r="H52" i="16"/>
  <c r="I52" i="16" s="1"/>
  <c r="H53" i="16"/>
  <c r="I53" i="16" s="1"/>
  <c r="H54" i="16"/>
  <c r="I54" i="16" s="1"/>
  <c r="H55" i="16"/>
  <c r="I55" i="16" s="1"/>
  <c r="H56" i="16"/>
  <c r="I56" i="16" s="1"/>
  <c r="H57" i="16"/>
  <c r="I57" i="16" s="1"/>
  <c r="H58" i="16"/>
  <c r="I58" i="16" s="1"/>
  <c r="H59" i="16"/>
  <c r="I59" i="16" s="1"/>
  <c r="H60" i="16"/>
  <c r="I60" i="16" s="1"/>
  <c r="H61" i="16"/>
  <c r="I61" i="16" s="1"/>
  <c r="H62" i="16"/>
  <c r="I62" i="16" s="1"/>
  <c r="H63" i="16"/>
  <c r="I63" i="16" s="1"/>
  <c r="H64" i="16"/>
  <c r="I64" i="16" s="1"/>
  <c r="H65" i="16"/>
  <c r="I65" i="16" s="1"/>
  <c r="H66" i="16"/>
  <c r="I66" i="16" s="1"/>
  <c r="H67" i="16"/>
  <c r="I67" i="16" s="1"/>
  <c r="H68" i="16"/>
  <c r="I68" i="16" s="1"/>
  <c r="H69" i="16"/>
  <c r="I69" i="16" s="1"/>
  <c r="H70" i="16"/>
  <c r="I70" i="16" s="1"/>
  <c r="H71" i="16"/>
  <c r="I71" i="16" s="1"/>
  <c r="H72" i="16"/>
  <c r="I72" i="16" s="1"/>
  <c r="H73" i="16"/>
  <c r="I73" i="16" s="1"/>
  <c r="H74" i="16"/>
  <c r="I74" i="16" s="1"/>
  <c r="H75" i="16"/>
  <c r="I75" i="16" s="1"/>
  <c r="H76" i="16"/>
  <c r="I76" i="16" s="1"/>
  <c r="H77" i="16"/>
  <c r="I77" i="16" s="1"/>
  <c r="H78" i="16"/>
  <c r="I78" i="16" s="1"/>
  <c r="H79" i="16"/>
  <c r="I79" i="16" s="1"/>
  <c r="H80" i="16"/>
  <c r="I80" i="16" s="1"/>
  <c r="H81" i="16"/>
  <c r="I81" i="16" s="1"/>
  <c r="H82" i="16"/>
  <c r="I82" i="16" s="1"/>
  <c r="H83" i="16"/>
  <c r="I83" i="16" s="1"/>
  <c r="H84" i="16"/>
  <c r="I84" i="16" s="1"/>
  <c r="H85" i="16"/>
  <c r="I85" i="16" s="1"/>
  <c r="H86" i="16"/>
  <c r="I86" i="16" s="1"/>
  <c r="H87" i="16"/>
  <c r="I87" i="16" s="1"/>
  <c r="H12" i="16"/>
  <c r="I12" i="16" s="1"/>
  <c r="F107" i="14"/>
  <c r="E18" i="4"/>
  <c r="G18" i="4"/>
  <c r="G17" i="4"/>
  <c r="E17" i="4"/>
  <c r="E23" i="4" l="1"/>
  <c r="E19" i="4"/>
  <c r="H107" i="14"/>
  <c r="I8" i="4" s="1"/>
  <c r="I10" i="4" s="1"/>
  <c r="G8" i="4"/>
  <c r="G10" i="4" s="1"/>
  <c r="D107" i="14"/>
  <c r="E8" i="4" s="1"/>
  <c r="E10" i="4" s="1"/>
  <c r="M36" i="12" l="1"/>
  <c r="F36" i="12"/>
  <c r="F38" i="12" s="1"/>
  <c r="E11" i="4" l="1"/>
  <c r="E29" i="4" s="1"/>
  <c r="E33" i="4" s="1"/>
  <c r="K4" i="15" s="1"/>
</calcChain>
</file>

<file path=xl/sharedStrings.xml><?xml version="1.0" encoding="utf-8"?>
<sst xmlns="http://schemas.openxmlformats.org/spreadsheetml/2006/main" count="758" uniqueCount="643">
  <si>
    <t>2-lane paved road</t>
  </si>
  <si>
    <t>Railroad</t>
  </si>
  <si>
    <t>Stressors</t>
  </si>
  <si>
    <t>Absent</t>
  </si>
  <si>
    <t xml:space="preserve"> =</t>
  </si>
  <si>
    <t>Abundant (&gt;20% absolute cover)</t>
  </si>
  <si>
    <t>Additive stressor score</t>
  </si>
  <si>
    <t>Actively managed</t>
  </si>
  <si>
    <t>Intensely managed</t>
  </si>
  <si>
    <t>Fragmenting features</t>
  </si>
  <si>
    <t>Land Use Land Cover (LULC)</t>
  </si>
  <si>
    <t>Metric Score</t>
  </si>
  <si>
    <t>Sum of Stressors</t>
  </si>
  <si>
    <t>Invasive richness</t>
  </si>
  <si>
    <t>Invasive cover score</t>
  </si>
  <si>
    <r>
      <t>Invasive plant cover</t>
    </r>
    <r>
      <rPr>
        <sz val="12"/>
        <color theme="1"/>
        <rFont val="Arial"/>
        <family val="2"/>
      </rPr>
      <t xml:space="preserve"> (%)</t>
    </r>
  </si>
  <si>
    <r>
      <t xml:space="preserve">Invasive plant species richness </t>
    </r>
    <r>
      <rPr>
        <sz val="12"/>
        <color theme="1"/>
        <rFont val="Arial"/>
        <family val="2"/>
      </rPr>
      <t>(#)</t>
    </r>
  </si>
  <si>
    <t>Part 1 cumulative score + Part 2 cumulative score</t>
  </si>
  <si>
    <t>Qualitative condition rating</t>
  </si>
  <si>
    <r>
      <t xml:space="preserve">Value generally describes the SA </t>
    </r>
    <r>
      <rPr>
        <i/>
        <sz val="10"/>
        <color theme="1"/>
        <rFont val="Arial"/>
        <family val="2"/>
      </rPr>
      <t>and</t>
    </r>
    <r>
      <rPr>
        <sz val="10"/>
        <color theme="1"/>
        <rFont val="Arial"/>
        <family val="2"/>
      </rPr>
      <t xml:space="preserve"> the buffer, from least disturbed (1) to heavily disturbed (6).</t>
    </r>
  </si>
  <si>
    <t xml:space="preserve"> ×</t>
  </si>
  <si>
    <t>SA SM</t>
  </si>
  <si>
    <t>FB SM</t>
  </si>
  <si>
    <t>Stressor Multiplier (SM)</t>
  </si>
  <si>
    <t>FB</t>
  </si>
  <si>
    <t>SA</t>
  </si>
  <si>
    <t>Condition score</t>
  </si>
  <si>
    <t>Stressors score + Invasives cover score + Invasive richness + Condition score.</t>
  </si>
  <si>
    <r>
      <t xml:space="preserve">Count all unique invasive species observed in the 40-m SA </t>
    </r>
    <r>
      <rPr>
        <i/>
        <sz val="10"/>
        <color theme="1"/>
        <rFont val="Arial"/>
        <family val="2"/>
      </rPr>
      <t>and</t>
    </r>
    <r>
      <rPr>
        <sz val="10"/>
        <color theme="1"/>
        <rFont val="Arial"/>
        <family val="2"/>
      </rPr>
      <t xml:space="preserve"> the Buffer. If absent, write zero.</t>
    </r>
  </si>
  <si>
    <t>pavement, buildings, rock quarries</t>
  </si>
  <si>
    <t>4-lane paved road</t>
  </si>
  <si>
    <t>4-lanes or larger</t>
  </si>
  <si>
    <t>Utility line</t>
  </si>
  <si>
    <t>Right-of-way (ROW)</t>
  </si>
  <si>
    <t>Unpaved road/trail</t>
  </si>
  <si>
    <t>Grave/dirt road, hiking or snowmobile trail</t>
  </si>
  <si>
    <t>Active or abandoned</t>
  </si>
  <si>
    <t>Qualitatively assess the percent area occupied by each of the following land cover types.</t>
  </si>
  <si>
    <t>Site description</t>
  </si>
  <si>
    <t>Tally the number of fragmenting features in each category found in Landscape Buffer.</t>
  </si>
  <si>
    <t xml:space="preserve">Type </t>
  </si>
  <si>
    <t>score</t>
  </si>
  <si>
    <t xml:space="preserve">Feature </t>
  </si>
  <si>
    <t xml:space="preserve">Impervious surface  </t>
  </si>
  <si>
    <t>x 4 =</t>
  </si>
  <si>
    <t>x 6 =</t>
  </si>
  <si>
    <t>golf, row crops, sand/gravel mining</t>
  </si>
  <si>
    <t>x 3 =</t>
  </si>
  <si>
    <t>x 2 =</t>
  </si>
  <si>
    <t xml:space="preserve">Natural </t>
  </si>
  <si>
    <t>forest, wetland, shrubland, water</t>
  </si>
  <si>
    <t>x 0 =</t>
  </si>
  <si>
    <t>x 1 =</t>
  </si>
  <si>
    <t>Other*:</t>
  </si>
  <si>
    <t>Total LULC score =</t>
  </si>
  <si>
    <t>lawn, timber, hay, ROW, grazing, unpaved road</t>
  </si>
  <si>
    <r>
      <t xml:space="preserve">Lightly managed  </t>
    </r>
    <r>
      <rPr>
        <i/>
        <sz val="8"/>
        <rFont val="Arial"/>
        <family val="2"/>
      </rPr>
      <t xml:space="preserve">old </t>
    </r>
  </si>
  <si>
    <t>field, ditch, plantation, Stormwater pond</t>
  </si>
  <si>
    <t>Feature</t>
  </si>
  <si>
    <t>tally</t>
  </si>
  <si>
    <t>Date of onscreen assessment</t>
  </si>
  <si>
    <t>Subjectively</t>
  </si>
  <si>
    <t>Site name</t>
  </si>
  <si>
    <t>Site code (optional)</t>
  </si>
  <si>
    <r>
      <t>GIS tip</t>
    </r>
    <r>
      <rPr>
        <sz val="8"/>
        <rFont val="Arial"/>
        <family val="2"/>
      </rPr>
      <t>: add New York State road, railroad, hiking &amp; snowmobile trail layers.</t>
    </r>
  </si>
  <si>
    <t>Observer(s)</t>
  </si>
  <si>
    <t>Pub. date of the imagery</t>
  </si>
  <si>
    <t>Sample location was determined</t>
  </si>
  <si>
    <t>PEM1</t>
  </si>
  <si>
    <t>PEM2</t>
  </si>
  <si>
    <t>PEM5</t>
  </si>
  <si>
    <t>PSS1</t>
  </si>
  <si>
    <t>PSS2</t>
  </si>
  <si>
    <t>PSS3</t>
  </si>
  <si>
    <t>PSS4</t>
  </si>
  <si>
    <t>PSS5</t>
  </si>
  <si>
    <t>PSS6</t>
  </si>
  <si>
    <t>PSS7</t>
  </si>
  <si>
    <t>PFO1</t>
  </si>
  <si>
    <t>PFO2</t>
  </si>
  <si>
    <t>PFO3</t>
  </si>
  <si>
    <t>PFO4</t>
  </si>
  <si>
    <t>PFO5</t>
  </si>
  <si>
    <t>PFO6</t>
  </si>
  <si>
    <t>PFO7</t>
  </si>
  <si>
    <t>Scrub-Shrub Broad-Leaved Deciduous</t>
  </si>
  <si>
    <t>Scrub-Shrub Needle-Leaved Deciduous</t>
  </si>
  <si>
    <t>Scrub-Shrub Broad-Leaved Evergreen</t>
  </si>
  <si>
    <t>Scrub-Shrub Needle-Leaved Evergreen</t>
  </si>
  <si>
    <t>Scrub-Shrub Dead</t>
  </si>
  <si>
    <t>Scrub-Shrub Deciduous</t>
  </si>
  <si>
    <t>Scrub-Shrub Evergreen</t>
  </si>
  <si>
    <t>Forested Broad-Leaved Deciduous</t>
  </si>
  <si>
    <t>Forested Needle-Leaved Deciduous</t>
  </si>
  <si>
    <t>Forested Broad-Leaved Evergreen</t>
  </si>
  <si>
    <t>Forested Needle-Leaved Evergreen</t>
  </si>
  <si>
    <t>Forested Dead</t>
  </si>
  <si>
    <t>Forested Deciduous</t>
  </si>
  <si>
    <t>Forested Evergreen</t>
  </si>
  <si>
    <t>Emergent Phragmites australis</t>
  </si>
  <si>
    <t>Emergent Non-persistent</t>
  </si>
  <si>
    <t>Emergent Persistent</t>
  </si>
  <si>
    <t>LULC</t>
  </si>
  <si>
    <t>%</t>
  </si>
  <si>
    <t xml:space="preserve">*Select equivalent multiplier: 1,2, 4,6 </t>
  </si>
  <si>
    <t>Area of focus for Part A is the Landscape Buffer, located 40-540 m around center point.</t>
  </si>
  <si>
    <t>Vegetation alterations</t>
  </si>
  <si>
    <r>
      <t xml:space="preserve">V1. Vegetation modification </t>
    </r>
    <r>
      <rPr>
        <sz val="9"/>
        <rFont val="Arial"/>
        <family val="2"/>
      </rPr>
      <t>occurred within the</t>
    </r>
    <r>
      <rPr>
        <u/>
        <sz val="9"/>
        <rFont val="Arial"/>
        <family val="2"/>
      </rPr>
      <t xml:space="preserve"> past year</t>
    </r>
    <r>
      <rPr>
        <sz val="9"/>
        <rFont val="Arial"/>
        <family val="2"/>
      </rPr>
      <t>, unless noted</t>
    </r>
  </si>
  <si>
    <t>Abs</t>
  </si>
  <si>
    <r>
      <t xml:space="preserve">Moderate/intense livestock grazing </t>
    </r>
    <r>
      <rPr>
        <i/>
        <sz val="8"/>
        <rFont val="Arial"/>
        <family val="2"/>
      </rPr>
      <t>(&gt;25% bare soil)</t>
    </r>
  </si>
  <si>
    <r>
      <t xml:space="preserve">Mowing </t>
    </r>
    <r>
      <rPr>
        <i/>
        <sz val="8"/>
        <rFont val="Arial"/>
        <family val="2"/>
      </rPr>
      <t>(low intensity lawn or hay)</t>
    </r>
    <r>
      <rPr>
        <sz val="10"/>
        <rFont val="Arial"/>
        <family val="2"/>
      </rPr>
      <t xml:space="preserve">               </t>
    </r>
  </si>
  <si>
    <r>
      <t xml:space="preserve">Golf course or highly maintained turf </t>
    </r>
    <r>
      <rPr>
        <i/>
        <sz val="8"/>
        <rFont val="Arial"/>
        <family val="2"/>
      </rPr>
      <t>(NOT typical residential lawns)</t>
    </r>
  </si>
  <si>
    <r>
      <t xml:space="preserve">Right-Of-Way:  cleared </t>
    </r>
    <r>
      <rPr>
        <i/>
        <sz val="8"/>
        <rFont val="Arial"/>
        <family val="2"/>
      </rPr>
      <t xml:space="preserve">(brush cutting, chemical, etc. assoc. with </t>
    </r>
    <r>
      <rPr>
        <i/>
        <u/>
        <sz val="8"/>
        <rFont val="Arial"/>
        <family val="2"/>
      </rPr>
      <t>powerlines &amp; roads</t>
    </r>
    <r>
      <rPr>
        <i/>
        <sz val="8"/>
        <rFont val="Arial"/>
        <family val="2"/>
      </rPr>
      <t>)</t>
    </r>
  </si>
  <si>
    <r>
      <t xml:space="preserve">Logging within </t>
    </r>
    <r>
      <rPr>
        <u/>
        <sz val="10"/>
        <rFont val="Arial"/>
        <family val="2"/>
      </rPr>
      <t>2 years</t>
    </r>
    <r>
      <rPr>
        <sz val="10"/>
        <rFont val="Arial"/>
        <family val="2"/>
      </rPr>
      <t xml:space="preserve"> </t>
    </r>
  </si>
  <si>
    <t>Annual agricultural row crops</t>
  </si>
  <si>
    <r>
      <t xml:space="preserve">Plantation </t>
    </r>
    <r>
      <rPr>
        <i/>
        <sz val="8"/>
        <rFont val="Arial"/>
        <family val="2"/>
      </rPr>
      <t>(conversion from natural tree species, e.g., orchards, forestry)</t>
    </r>
  </si>
  <si>
    <r>
      <t xml:space="preserve">V2. Invasive plant species abundance </t>
    </r>
    <r>
      <rPr>
        <sz val="9"/>
        <rFont val="Arial"/>
        <family val="2"/>
      </rPr>
      <t>(see invasive richness list)</t>
    </r>
  </si>
  <si>
    <r>
      <t xml:space="preserve">Uncommon </t>
    </r>
    <r>
      <rPr>
        <sz val="8"/>
        <rFont val="Arial"/>
        <family val="2"/>
      </rPr>
      <t>(Present, ≤ 20% cover) – List species in the invasive survey (see end)</t>
    </r>
  </si>
  <si>
    <r>
      <t xml:space="preserve">Abundant </t>
    </r>
    <r>
      <rPr>
        <sz val="8"/>
        <rFont val="Arial"/>
        <family val="2"/>
      </rPr>
      <t>(Present, &gt; 20% cover) – List species in the invasive survey (see end)</t>
    </r>
  </si>
  <si>
    <r>
      <t xml:space="preserve">V3. Other vegetation alterations </t>
    </r>
    <r>
      <rPr>
        <i/>
        <sz val="9"/>
        <rFont val="Arial"/>
        <family val="2"/>
      </rPr>
      <t>(e.g. woody debris removal)</t>
    </r>
  </si>
  <si>
    <t>Hydroperiod modification</t>
  </si>
  <si>
    <t xml:space="preserve">H1. General hydroperiod alterations </t>
  </si>
  <si>
    <t>Ditching, tile draining, or other dewatering methods</t>
  </si>
  <si>
    <r>
      <t xml:space="preserve">Stormwater inputs </t>
    </r>
    <r>
      <rPr>
        <i/>
        <sz val="8"/>
        <rFont val="Arial"/>
        <family val="2"/>
      </rPr>
      <t>(e.g., source pipe, impervious surface/roads/parking lot)</t>
    </r>
  </si>
  <si>
    <r>
      <t xml:space="preserve">Water </t>
    </r>
    <r>
      <rPr>
        <u/>
        <sz val="10"/>
        <rFont val="Arial"/>
        <family val="2"/>
      </rPr>
      <t>inflow reduced</t>
    </r>
    <r>
      <rPr>
        <sz val="10"/>
        <rFont val="Arial"/>
        <family val="2"/>
      </rPr>
      <t xml:space="preserve"> by upstream structure </t>
    </r>
  </si>
  <si>
    <t>(dam / weir / culvert; including perpendicular road, railroad beds)</t>
  </si>
  <si>
    <r>
      <t>Water</t>
    </r>
    <r>
      <rPr>
        <i/>
        <sz val="10"/>
        <rFont val="Arial"/>
        <family val="2"/>
      </rPr>
      <t xml:space="preserve"> </t>
    </r>
    <r>
      <rPr>
        <u/>
        <sz val="10"/>
        <rFont val="Arial"/>
        <family val="2"/>
      </rPr>
      <t>outflow</t>
    </r>
    <r>
      <rPr>
        <i/>
        <u/>
        <sz val="10"/>
        <rFont val="Arial"/>
        <family val="2"/>
      </rPr>
      <t xml:space="preserve"> </t>
    </r>
    <r>
      <rPr>
        <u/>
        <sz val="10"/>
        <rFont val="Arial"/>
        <family val="2"/>
      </rPr>
      <t>reduced</t>
    </r>
    <r>
      <rPr>
        <sz val="10"/>
        <rFont val="Arial"/>
        <family val="2"/>
      </rPr>
      <t xml:space="preserve"> due to impounding structure </t>
    </r>
    <r>
      <rPr>
        <i/>
        <sz val="8"/>
        <rFont val="Arial"/>
        <family val="2"/>
      </rPr>
      <t>(see above examples)</t>
    </r>
  </si>
  <si>
    <t>H2. Stream/riverine-specific modifiers</t>
  </si>
  <si>
    <r>
      <t xml:space="preserve">Artificial levee </t>
    </r>
    <r>
      <rPr>
        <i/>
        <sz val="10"/>
        <rFont val="Arial"/>
        <family val="2"/>
      </rPr>
      <t>parallel</t>
    </r>
    <r>
      <rPr>
        <sz val="10"/>
        <rFont val="Arial"/>
        <family val="2"/>
      </rPr>
      <t xml:space="preserve"> to stream </t>
    </r>
    <r>
      <rPr>
        <i/>
        <sz val="8"/>
        <rFont val="Arial"/>
        <family val="2"/>
      </rPr>
      <t>(including parallel road, railroad beds)</t>
    </r>
  </si>
  <si>
    <t>Channelized stream:  straightened, hardened, or incised</t>
  </si>
  <si>
    <t>H3. Other indicators of hydro modification</t>
  </si>
  <si>
    <t>(e.g. high temperature discharge, dead/dying standing trees)</t>
  </si>
  <si>
    <t>Other hydro/topographic modifications</t>
  </si>
  <si>
    <t>T1. Development, filing, grading</t>
  </si>
  <si>
    <r>
      <t xml:space="preserve">Commercial development </t>
    </r>
    <r>
      <rPr>
        <i/>
        <sz val="8"/>
        <rFont val="Arial"/>
        <family val="2"/>
      </rPr>
      <t>(e.g., buildings, factories, parking lots)</t>
    </r>
  </si>
  <si>
    <r>
      <t xml:space="preserve">Other filling/grading activity </t>
    </r>
    <r>
      <rPr>
        <sz val="8"/>
        <rFont val="Arial"/>
        <family val="2"/>
      </rPr>
      <t>(not road-related</t>
    </r>
    <r>
      <rPr>
        <i/>
        <sz val="8"/>
        <rFont val="Arial"/>
        <family val="2"/>
      </rPr>
      <t>; e.g., exposed soils, dredge spoils</t>
    </r>
    <r>
      <rPr>
        <sz val="8"/>
        <rFont val="Arial"/>
        <family val="2"/>
      </rPr>
      <t>)</t>
    </r>
  </si>
  <si>
    <r>
      <t xml:space="preserve">Landfill or illegal dump </t>
    </r>
    <r>
      <rPr>
        <sz val="8"/>
        <rFont val="Arial"/>
        <family val="2"/>
      </rPr>
      <t>(</t>
    </r>
    <r>
      <rPr>
        <i/>
        <sz val="8"/>
        <rFont val="Arial"/>
        <family val="2"/>
      </rPr>
      <t>excessive garbage, trash</t>
    </r>
    <r>
      <rPr>
        <sz val="8"/>
        <rFont val="Arial"/>
        <family val="2"/>
      </rPr>
      <t>)</t>
    </r>
  </si>
  <si>
    <t>T2. Material removal</t>
  </si>
  <si>
    <r>
      <t xml:space="preserve">Artificial pond, dredging </t>
    </r>
    <r>
      <rPr>
        <sz val="8"/>
        <rFont val="Arial"/>
        <family val="2"/>
      </rPr>
      <t>(not ditch-related)</t>
    </r>
  </si>
  <si>
    <t>T3. Roads, railroads, trails</t>
  </si>
  <si>
    <r>
      <t xml:space="preserve">Hiking or biking trail </t>
    </r>
    <r>
      <rPr>
        <sz val="8"/>
        <rFont val="Arial"/>
        <family val="2"/>
      </rPr>
      <t>(well-established)</t>
    </r>
  </si>
  <si>
    <r>
      <t xml:space="preserve">Unpaved dirt/gravel road </t>
    </r>
    <r>
      <rPr>
        <sz val="8"/>
        <rFont val="Arial"/>
        <family val="2"/>
      </rPr>
      <t>(established ATV, logging roads)</t>
    </r>
  </si>
  <si>
    <r>
      <t xml:space="preserve">Railroad </t>
    </r>
    <r>
      <rPr>
        <sz val="8"/>
        <rFont val="Arial"/>
        <family val="2"/>
      </rPr>
      <t>(circle those present)</t>
    </r>
    <r>
      <rPr>
        <sz val="10"/>
        <rFont val="Arial"/>
        <family val="2"/>
      </rPr>
      <t>:   active     abandoned     rail-to-trail</t>
    </r>
  </si>
  <si>
    <r>
      <t xml:space="preserve">T4. Microtopography </t>
    </r>
    <r>
      <rPr>
        <sz val="9"/>
        <rFont val="Arial"/>
        <family val="2"/>
      </rPr>
      <t>Soil surface variation &lt;1 m in height (not pavement)</t>
    </r>
  </si>
  <si>
    <t xml:space="preserve">Vehicle or equipment tracks:   ATV, off-road motorcycles </t>
  </si>
  <si>
    <t xml:space="preserve">                       Skidder or plow lines</t>
  </si>
  <si>
    <r>
      <t xml:space="preserve">Ruts in unpaved road </t>
    </r>
    <r>
      <rPr>
        <sz val="8"/>
        <rFont val="Arial"/>
        <family val="2"/>
      </rPr>
      <t xml:space="preserve">(within poorly maintained </t>
    </r>
    <r>
      <rPr>
        <i/>
        <sz val="8"/>
        <rFont val="Arial"/>
        <family val="2"/>
      </rPr>
      <t>unpaved</t>
    </r>
    <r>
      <rPr>
        <sz val="8"/>
        <rFont val="Arial"/>
        <family val="2"/>
      </rPr>
      <t xml:space="preserve"> roads)</t>
    </r>
  </si>
  <si>
    <t xml:space="preserve">Livestock tracks </t>
  </si>
  <si>
    <t>Sediment transport</t>
  </si>
  <si>
    <r>
      <t xml:space="preserve">S1. Potential sediment stressors </t>
    </r>
    <r>
      <rPr>
        <sz val="9"/>
        <rFont val="Arial"/>
        <family val="2"/>
      </rPr>
      <t xml:space="preserve">(within </t>
    </r>
    <r>
      <rPr>
        <u/>
        <sz val="9"/>
        <rFont val="Arial"/>
        <family val="2"/>
      </rPr>
      <t>past year</t>
    </r>
    <r>
      <rPr>
        <sz val="9"/>
        <rFont val="Arial"/>
        <family val="2"/>
      </rPr>
      <t>, unless noted)</t>
    </r>
  </si>
  <si>
    <r>
      <t xml:space="preserve">Active:    construction </t>
    </r>
    <r>
      <rPr>
        <sz val="8"/>
        <rFont val="Arial"/>
        <family val="2"/>
      </rPr>
      <t>(soil disturbance for development)</t>
    </r>
  </si>
  <si>
    <r>
      <t xml:space="preserve">plowing </t>
    </r>
    <r>
      <rPr>
        <sz val="8"/>
        <rFont val="Arial"/>
        <family val="2"/>
      </rPr>
      <t>(agricultural planting)</t>
    </r>
  </si>
  <si>
    <r>
      <t xml:space="preserve"> Forestry </t>
    </r>
    <r>
      <rPr>
        <sz val="8"/>
        <rFont val="Arial"/>
        <family val="2"/>
      </rPr>
      <t>(circle if known)</t>
    </r>
    <r>
      <rPr>
        <sz val="10"/>
        <rFont val="Arial"/>
        <family val="2"/>
      </rPr>
      <t xml:space="preserve">:   clear cut, even-aged management </t>
    </r>
    <r>
      <rPr>
        <sz val="8"/>
        <rFont val="Arial"/>
        <family val="2"/>
      </rPr>
      <t>(within 2 years)</t>
    </r>
  </si>
  <si>
    <r>
      <t xml:space="preserve">Livestock grazing </t>
    </r>
    <r>
      <rPr>
        <sz val="8"/>
        <rFont val="Arial"/>
        <family val="2"/>
      </rPr>
      <t>(intensive, ground is &gt; 50% bare)</t>
    </r>
  </si>
  <si>
    <t>Sediment deposits / plumes</t>
  </si>
  <si>
    <t>S2. Other evidence of sedimentation / movement</t>
  </si>
  <si>
    <t>(water consistently turbid, active mine, etc. – list if present)</t>
  </si>
  <si>
    <t>Eutrophication</t>
  </si>
  <si>
    <t>E1. Nutrient inputs</t>
  </si>
  <si>
    <t>Direct discharge:   agri. feedlots, manure spreading/pits, fish hatcheries</t>
  </si>
  <si>
    <t>septic/sewage treatment plant</t>
  </si>
  <si>
    <t>Adjacent to intensive annual row crops</t>
  </si>
  <si>
    <r>
      <t xml:space="preserve">Adjacent to intensive pasture grazing </t>
    </r>
    <r>
      <rPr>
        <sz val="8"/>
        <rFont val="Arial"/>
        <family val="2"/>
      </rPr>
      <t>(&gt;50% bare soil)</t>
    </r>
  </si>
  <si>
    <t>Dense/moderate algal mat formation</t>
  </si>
  <si>
    <t xml:space="preserve">E2. Other evidence of contamination or toxicity  </t>
  </si>
  <si>
    <t>(acidic drainage, fish kills, industrial point discharge, etc. – list if present)</t>
  </si>
  <si>
    <t>T5. Other evidence of hydrologic or topographic modifications</t>
  </si>
  <si>
    <t>Sum of stressor tallies for each column:</t>
  </si>
  <si>
    <t xml:space="preserve">Qualitative condition rating </t>
  </si>
  <si>
    <t>NYRAM_ConditionRating</t>
  </si>
  <si>
    <r>
      <t xml:space="preserve">       High </t>
    </r>
    <r>
      <rPr>
        <sz val="8"/>
        <rFont val="Arial"/>
        <family val="2"/>
      </rPr>
      <t>(&gt;2 houses /acre)</t>
    </r>
  </si>
  <si>
    <t xml:space="preserve">                     4 lane or larger</t>
  </si>
  <si>
    <r>
      <t xml:space="preserve">                 selective tree harvesting, salvage </t>
    </r>
    <r>
      <rPr>
        <sz val="8"/>
        <rFont val="Arial"/>
        <family val="2"/>
      </rPr>
      <t>(within 1 year)</t>
    </r>
  </si>
  <si>
    <r>
      <t xml:space="preserve">Excessive to moderate wildlife herbivory </t>
    </r>
    <r>
      <rPr>
        <i/>
        <sz val="8"/>
        <rFont val="Arial"/>
        <family val="2"/>
      </rPr>
      <t>(e.g., deer, geese, insects)</t>
    </r>
  </si>
  <si>
    <t xml:space="preserve">  ROW, but no maintenance evident within past year</t>
  </si>
  <si>
    <r>
      <t xml:space="preserve">Additional notes </t>
    </r>
    <r>
      <rPr>
        <i/>
        <sz val="12"/>
        <rFont val="Arial"/>
        <family val="2"/>
      </rPr>
      <t>(optional)</t>
    </r>
  </si>
  <si>
    <t>County</t>
  </si>
  <si>
    <t>Town</t>
  </si>
  <si>
    <t>Site Location</t>
  </si>
  <si>
    <t>PointMoved</t>
  </si>
  <si>
    <t>No, original point was used</t>
  </si>
  <si>
    <t>Yes, &gt;60 m (so no longer  considered "random")</t>
  </si>
  <si>
    <t>GPS coordinate system</t>
  </si>
  <si>
    <t>Lat/Long</t>
  </si>
  <si>
    <t>UTM</t>
  </si>
  <si>
    <t>NY_Counties</t>
  </si>
  <si>
    <t>GPS_coord</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</si>
  <si>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</si>
  <si>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</si>
  <si>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</si>
  <si>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</si>
  <si>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</si>
  <si>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</si>
  <si>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</si>
  <si>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</si>
  <si>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</si>
  <si>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</si>
  <si>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</si>
  <si>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</si>
  <si>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</si>
  <si>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</si>
  <si>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</si>
  <si>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</si>
  <si>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</si>
  <si>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</si>
  <si>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</si>
  <si>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</si>
  <si>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</si>
  <si>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</si>
  <si>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</si>
  <si>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 (Brooklyn)</t>
  </si>
  <si>
    <t>Lewis</t>
  </si>
  <si>
    <t>Livingston</t>
  </si>
  <si>
    <t>Madison</t>
  </si>
  <si>
    <t>Monroe</t>
  </si>
  <si>
    <t>Montgomery</t>
  </si>
  <si>
    <t>Nassau</t>
  </si>
  <si>
    <t>New York (Manhattan)</t>
  </si>
  <si>
    <t>Niagara</t>
  </si>
  <si>
    <t>Oneida</t>
  </si>
  <si>
    <t>Onondaga</t>
  </si>
  <si>
    <t>Ontario</t>
  </si>
  <si>
    <t>Orange</t>
  </si>
  <si>
    <t>Orleans</t>
  </si>
  <si>
    <t>Oswego</t>
  </si>
  <si>
    <t>Otsego</t>
  </si>
  <si>
    <t>Putnam</t>
  </si>
  <si>
    <t>Queens</t>
  </si>
  <si>
    <t>Rensselaer</t>
  </si>
  <si>
    <t>Richmond (Staten Island)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</si>
  <si>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</si>
  <si>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</si>
  <si>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</si>
  <si>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</si>
  <si>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</si>
  <si>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</si>
  <si>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</si>
  <si>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</si>
  <si>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</si>
  <si>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</si>
  <si>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</si>
  <si>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</si>
  <si>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</si>
  <si>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</si>
  <si>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</si>
  <si>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</si>
  <si>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</si>
  <si>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</si>
  <si>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</si>
  <si>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Yes, &lt;40 m from the original random point</t>
  </si>
  <si>
    <t>Yes, 40-60 m from the original random point</t>
  </si>
  <si>
    <t>Site name:</t>
  </si>
  <si>
    <t>Emergent</t>
  </si>
  <si>
    <t>Scrub-shrub</t>
  </si>
  <si>
    <t>Survey date:</t>
  </si>
  <si>
    <t>Observer(s):</t>
  </si>
  <si>
    <r>
      <t xml:space="preserve">Mining/quarry </t>
    </r>
    <r>
      <rPr>
        <sz val="8"/>
        <rFont val="Arial"/>
        <family val="2"/>
      </rPr>
      <t>(highlight those present)</t>
    </r>
    <r>
      <rPr>
        <sz val="10"/>
        <rFont val="Arial"/>
        <family val="2"/>
      </rPr>
      <t>:   sand     gravel     peat     topsoil</t>
    </r>
  </si>
  <si>
    <t>NYRAM 4.2 Part B: Field stressor checklist</t>
  </si>
  <si>
    <t>Scientific name</t>
  </si>
  <si>
    <t>Common name</t>
  </si>
  <si>
    <t>USDA code</t>
  </si>
  <si>
    <t>Acer platanoides</t>
  </si>
  <si>
    <t>Norway maple</t>
  </si>
  <si>
    <t>ACPL</t>
  </si>
  <si>
    <t>Agrostis gigantea</t>
  </si>
  <si>
    <t>Redtop</t>
  </si>
  <si>
    <t>AGGI2</t>
  </si>
  <si>
    <t>Ailanthus altissima</t>
  </si>
  <si>
    <t>Tree-of-heaven</t>
  </si>
  <si>
    <t>AIAL</t>
  </si>
  <si>
    <t>Alnus glutinosa</t>
  </si>
  <si>
    <t>European alder</t>
  </si>
  <si>
    <t>ALGL2</t>
  </si>
  <si>
    <t>Alliaria petiolata</t>
  </si>
  <si>
    <t>Garlic mustard</t>
  </si>
  <si>
    <t>ALPE4</t>
  </si>
  <si>
    <t>Aralia elata</t>
  </si>
  <si>
    <t>Japanese angelica tree</t>
  </si>
  <si>
    <t>AREL8</t>
  </si>
  <si>
    <t xml:space="preserve">Artemisia vulgaris </t>
  </si>
  <si>
    <t xml:space="preserve">Mugwort </t>
  </si>
  <si>
    <t>ARVU</t>
  </si>
  <si>
    <t>Berberis thunbergii</t>
  </si>
  <si>
    <t>Japanese barberry</t>
  </si>
  <si>
    <t>BETH</t>
  </si>
  <si>
    <t>Butomus umbellatus</t>
  </si>
  <si>
    <t>Flowering rush</t>
  </si>
  <si>
    <t>BUUM</t>
  </si>
  <si>
    <t>Celastrus orbiculatus</t>
  </si>
  <si>
    <t>Oriental bittersweet</t>
  </si>
  <si>
    <t>CEOR7</t>
  </si>
  <si>
    <t xml:space="preserve">Centaurea stoebe </t>
  </si>
  <si>
    <t>Spotted knapweed</t>
  </si>
  <si>
    <t>CEST8</t>
  </si>
  <si>
    <t>Cichorium intybus</t>
  </si>
  <si>
    <t>Chicory</t>
  </si>
  <si>
    <t>CIIN</t>
  </si>
  <si>
    <t>Canada thistle</t>
  </si>
  <si>
    <t>CIAR4</t>
  </si>
  <si>
    <t>Cynanchum spp.</t>
  </si>
  <si>
    <r>
      <t xml:space="preserve">Swallowwort </t>
    </r>
    <r>
      <rPr>
        <sz val="8"/>
        <color rgb="FF000000"/>
        <rFont val="Arial"/>
        <family val="2"/>
      </rPr>
      <t>(black, pale or white)</t>
    </r>
  </si>
  <si>
    <t>CYNAN</t>
  </si>
  <si>
    <t>Daucus carota</t>
  </si>
  <si>
    <t>Queen Anne's lace</t>
  </si>
  <si>
    <t>DACA6</t>
  </si>
  <si>
    <t>Dioscorea oppositifolia</t>
  </si>
  <si>
    <t>Chinese yam</t>
  </si>
  <si>
    <t>DIOP</t>
  </si>
  <si>
    <t>Dioscorea polystachya</t>
  </si>
  <si>
    <t>N/A</t>
  </si>
  <si>
    <t>Elaeagnus umbellata</t>
  </si>
  <si>
    <t>Autumn olive</t>
  </si>
  <si>
    <t>ELUM</t>
  </si>
  <si>
    <t>Frangula alnus</t>
  </si>
  <si>
    <t>Glossy/smooth buckthorn</t>
  </si>
  <si>
    <t>FRAL4</t>
  </si>
  <si>
    <t>Galeopsis tetrahit</t>
  </si>
  <si>
    <t>Hemp-nettle</t>
  </si>
  <si>
    <t>GATE2</t>
  </si>
  <si>
    <t>Glechoma hederacea</t>
  </si>
  <si>
    <t>Ground ivy</t>
  </si>
  <si>
    <t>GLHE2</t>
  </si>
  <si>
    <t>Glyceria maxima</t>
  </si>
  <si>
    <t>Reed manna grass</t>
  </si>
  <si>
    <t>GLMA3</t>
  </si>
  <si>
    <t>Heracleum mantegazzianum</t>
  </si>
  <si>
    <t>Giant hogweed</t>
  </si>
  <si>
    <t>HEMA17</t>
  </si>
  <si>
    <t>Hypericum perforatum</t>
  </si>
  <si>
    <t>Common St. Johnswort</t>
  </si>
  <si>
    <t>HYPE</t>
  </si>
  <si>
    <t>Iris pseudacorus</t>
  </si>
  <si>
    <t>Yellow iris</t>
  </si>
  <si>
    <t>IRPS</t>
  </si>
  <si>
    <t>Ligustrum vulgare</t>
  </si>
  <si>
    <t>European privet</t>
  </si>
  <si>
    <t>LIVU</t>
  </si>
  <si>
    <t>Lonicera japonica</t>
  </si>
  <si>
    <t>Japanese honeysuckle</t>
  </si>
  <si>
    <t>LOJA</t>
  </si>
  <si>
    <r>
      <t xml:space="preserve">Lonicera </t>
    </r>
    <r>
      <rPr>
        <sz val="10"/>
        <color rgb="FF000000"/>
        <rFont val="Arial"/>
        <family val="2"/>
      </rPr>
      <t>spp.</t>
    </r>
  </si>
  <si>
    <r>
      <t xml:space="preserve">Shrub honeysuckles </t>
    </r>
    <r>
      <rPr>
        <sz val="8"/>
        <color rgb="FF000000"/>
        <rFont val="Arial"/>
        <family val="2"/>
      </rPr>
      <t>(nonnative)</t>
    </r>
  </si>
  <si>
    <t>LONIC</t>
  </si>
  <si>
    <t>Lysimachia nummularia</t>
  </si>
  <si>
    <t>Creeping Jenny, moneywort</t>
  </si>
  <si>
    <t>LYNU</t>
  </si>
  <si>
    <t>Lythrum salicaria</t>
  </si>
  <si>
    <t>Purple loosestrife</t>
  </si>
  <si>
    <t>LYSA2</t>
  </si>
  <si>
    <t>Microstegium vimineum</t>
  </si>
  <si>
    <t>Japanese stiltgrass</t>
  </si>
  <si>
    <t>MIVI</t>
  </si>
  <si>
    <t>Murdannia keisak</t>
  </si>
  <si>
    <t xml:space="preserve">Marsh dewflower </t>
  </si>
  <si>
    <t>MUKE</t>
  </si>
  <si>
    <t>Myosotis scorpioides</t>
  </si>
  <si>
    <t>True forget-me-not</t>
  </si>
  <si>
    <t>MYSC</t>
  </si>
  <si>
    <t>Myriophyllum spicatum</t>
  </si>
  <si>
    <t>Eurasian water-milfoil</t>
  </si>
  <si>
    <t>MYSP2</t>
  </si>
  <si>
    <t>Water-pepper smartweed</t>
  </si>
  <si>
    <t>Persicaria perfoliata</t>
  </si>
  <si>
    <t>Mile a minute</t>
  </si>
  <si>
    <t>POPE10</t>
  </si>
  <si>
    <t>Phalaris arundinacea</t>
  </si>
  <si>
    <t>Reed canarygrass</t>
  </si>
  <si>
    <t>PHAR3</t>
  </si>
  <si>
    <t xml:space="preserve">Phragmites australis </t>
  </si>
  <si>
    <t>Common reed</t>
  </si>
  <si>
    <t>PHAU7</t>
  </si>
  <si>
    <t>Poa compressa</t>
  </si>
  <si>
    <t>Canada bluegrass</t>
  </si>
  <si>
    <t>POCO</t>
  </si>
  <si>
    <t>Poa trivialis</t>
  </si>
  <si>
    <t>Rough bluegrass</t>
  </si>
  <si>
    <t>POTR2</t>
  </si>
  <si>
    <t>Prunus avium</t>
  </si>
  <si>
    <t>Sweet cherry</t>
  </si>
  <si>
    <t>PRAV</t>
  </si>
  <si>
    <t>Ranunculus ficaria</t>
  </si>
  <si>
    <t>Lesser celandine</t>
  </si>
  <si>
    <t>RAFI</t>
  </si>
  <si>
    <t>Japanese knotweed</t>
  </si>
  <si>
    <t>Rhamnus cathartica</t>
  </si>
  <si>
    <t>Common buckthorn</t>
  </si>
  <si>
    <t>RHCA3</t>
  </si>
  <si>
    <t>Rosa multiflora</t>
  </si>
  <si>
    <t>Multiflora rose</t>
  </si>
  <si>
    <t>ROMU</t>
  </si>
  <si>
    <t>Rubus phoenicolasius</t>
  </si>
  <si>
    <t>Wineberry</t>
  </si>
  <si>
    <t>RUPH</t>
  </si>
  <si>
    <t xml:space="preserve">Solanum dulcamara </t>
  </si>
  <si>
    <t>Climbing nightshade</t>
  </si>
  <si>
    <t>SODU</t>
  </si>
  <si>
    <t>Trapa natans</t>
  </si>
  <si>
    <t>Water chestnut</t>
  </si>
  <si>
    <t>TRNA</t>
  </si>
  <si>
    <t>Trifolium repens</t>
  </si>
  <si>
    <t>White clover</t>
  </si>
  <si>
    <t>TRRE3</t>
  </si>
  <si>
    <t>Tussilago farfara</t>
  </si>
  <si>
    <t xml:space="preserve">Coltsfoot </t>
  </si>
  <si>
    <t>TUFA</t>
  </si>
  <si>
    <r>
      <t xml:space="preserve">Typha </t>
    </r>
    <r>
      <rPr>
        <sz val="10"/>
        <color rgb="FF000000"/>
        <rFont val="Arial"/>
        <family val="2"/>
      </rPr>
      <t>x</t>
    </r>
    <r>
      <rPr>
        <i/>
        <sz val="10"/>
        <color rgb="FF000000"/>
        <rFont val="Arial"/>
        <family val="2"/>
      </rPr>
      <t xml:space="preserve"> glauca</t>
    </r>
  </si>
  <si>
    <t>Hybrid cattail</t>
  </si>
  <si>
    <t>TYGL</t>
  </si>
  <si>
    <t>Verbascum thapsus</t>
  </si>
  <si>
    <t>Common mullein</t>
  </si>
  <si>
    <t>VETH</t>
  </si>
  <si>
    <t>Veronica officinalis</t>
  </si>
  <si>
    <t>Common speedwell</t>
  </si>
  <si>
    <t>VEOF2</t>
  </si>
  <si>
    <t>PEHY6 (POHY)</t>
  </si>
  <si>
    <r>
      <t xml:space="preserve">Cirsium arvense </t>
    </r>
    <r>
      <rPr>
        <sz val="10"/>
        <color rgb="FF000000"/>
        <rFont val="Arial"/>
        <family val="2"/>
      </rPr>
      <t xml:space="preserve"> </t>
    </r>
    <r>
      <rPr>
        <sz val="8"/>
        <rFont val="Arial"/>
        <family val="2"/>
      </rPr>
      <t xml:space="preserve">(syn. </t>
    </r>
    <r>
      <rPr>
        <i/>
        <sz val="8"/>
        <rFont val="Arial"/>
        <family val="2"/>
      </rPr>
      <t>C. setosum, C. incanum, Serratula arvensis</t>
    </r>
    <r>
      <rPr>
        <sz val="8"/>
        <rFont val="Arial"/>
        <family val="2"/>
      </rPr>
      <t>)</t>
    </r>
  </si>
  <si>
    <r>
      <t xml:space="preserve">Reynoutria japonica </t>
    </r>
    <r>
      <rPr>
        <sz val="8"/>
        <color rgb="FF000000"/>
        <rFont val="Arial"/>
        <family val="2"/>
      </rPr>
      <t>(syn. P</t>
    </r>
    <r>
      <rPr>
        <i/>
        <sz val="8"/>
        <rFont val="Arial"/>
        <family val="2"/>
      </rPr>
      <t>olygonum cuspidatum</t>
    </r>
    <r>
      <rPr>
        <sz val="8"/>
        <rFont val="Arial"/>
        <family val="2"/>
      </rPr>
      <t xml:space="preserve">, </t>
    </r>
    <r>
      <rPr>
        <i/>
        <sz val="8"/>
        <color rgb="FF000000"/>
        <rFont val="Arial"/>
        <family val="2"/>
      </rPr>
      <t>Fallopia japonica</t>
    </r>
    <r>
      <rPr>
        <sz val="8"/>
        <rFont val="Arial"/>
        <family val="2"/>
      </rPr>
      <t>)</t>
    </r>
  </si>
  <si>
    <r>
      <t>Persicaria hydropiper</t>
    </r>
    <r>
      <rPr>
        <sz val="10"/>
        <color rgb="FF000000"/>
        <rFont val="Arial"/>
        <family val="2"/>
      </rPr>
      <t xml:space="preserve"> </t>
    </r>
    <r>
      <rPr>
        <sz val="8"/>
        <color rgb="FF000000"/>
        <rFont val="Arial"/>
        <family val="2"/>
      </rPr>
      <t xml:space="preserve">(syn. </t>
    </r>
    <r>
      <rPr>
        <i/>
        <sz val="8"/>
        <color rgb="FF000000"/>
        <rFont val="Arial"/>
        <family val="2"/>
      </rPr>
      <t>Polygonum hydropiper)</t>
    </r>
  </si>
  <si>
    <t xml:space="preserve">Adelges tsugae </t>
  </si>
  <si>
    <t>Hemlock Wooly Adelgid</t>
  </si>
  <si>
    <t xml:space="preserve">Agrilus planipennis </t>
  </si>
  <si>
    <t>Emerald Ash Borer</t>
  </si>
  <si>
    <t>Anaplophora glabripennis</t>
  </si>
  <si>
    <t>Asian Longhorned Beetle</t>
  </si>
  <si>
    <r>
      <t xml:space="preserve">Cipangopaludina </t>
    </r>
    <r>
      <rPr>
        <sz val="10"/>
        <color rgb="FF000000"/>
        <rFont val="Arial"/>
        <family val="2"/>
      </rPr>
      <t xml:space="preserve">spp </t>
    </r>
    <r>
      <rPr>
        <i/>
        <sz val="10"/>
        <color rgb="FF000000"/>
        <rFont val="Arial"/>
        <family val="2"/>
      </rPr>
      <t>aquatic snails</t>
    </r>
  </si>
  <si>
    <t>Invasive Aquatic Snails</t>
  </si>
  <si>
    <t>Dendroctonus frontalis</t>
  </si>
  <si>
    <t>Southern Pine Beetle</t>
  </si>
  <si>
    <t>Halyomorpha halys</t>
  </si>
  <si>
    <t>Orconectes rusticus</t>
  </si>
  <si>
    <t>Rusty Crayfish</t>
  </si>
  <si>
    <t>Lymantria dispar</t>
  </si>
  <si>
    <t>Gypsy Moth (caterpillar)</t>
  </si>
  <si>
    <t>Animals and Pathogens</t>
  </si>
  <si>
    <t>Plants</t>
  </si>
  <si>
    <t>Additional species observed, but not listed above</t>
  </si>
  <si>
    <t>Sum of unique invasives species:</t>
  </si>
  <si>
    <r>
      <t xml:space="preserve">Indicate the presence of all invasive and nonnative species present in the Survey Area (SA) and/or Field Buffer (FB) by typing the number one (1) in the appropriate column. Note that the richness value only represents the number of </t>
    </r>
    <r>
      <rPr>
        <i/>
        <sz val="10"/>
        <color rgb="FF000000"/>
        <rFont val="Arial"/>
        <family val="2"/>
      </rPr>
      <t>unique</t>
    </r>
    <r>
      <rPr>
        <sz val="10"/>
        <color rgb="FF000000"/>
        <rFont val="Arial"/>
        <family val="2"/>
      </rPr>
      <t xml:space="preserve"> species observed in both the SA and FB.</t>
    </r>
  </si>
  <si>
    <t>NYRAM Grand Score:</t>
  </si>
  <si>
    <t xml:space="preserve">If "randomly" was selected, was the sample point moved? </t>
  </si>
  <si>
    <t>This score is pulled from section V2. The invasive score will auto calculate the sum of the Sample area (SA) and Field Buffer (FB) stressor multiplier (SM).</t>
  </si>
  <si>
    <t>Site Selection</t>
  </si>
  <si>
    <r>
      <t xml:space="preserve">Erosion: stream banks </t>
    </r>
    <r>
      <rPr>
        <sz val="8"/>
        <rFont val="Arial"/>
        <family val="2"/>
      </rPr>
      <t xml:space="preserve">(undercut/slumping, exposed tree roots) </t>
    </r>
    <r>
      <rPr>
        <sz val="10"/>
        <rFont val="Arial"/>
        <family val="2"/>
      </rPr>
      <t>and/or upland slopes</t>
    </r>
  </si>
  <si>
    <r>
      <t>GIS &amp; Google Earth tip</t>
    </r>
    <r>
      <rPr>
        <sz val="8"/>
        <rFont val="Arial"/>
        <family val="2"/>
      </rPr>
      <t>: in layout view, apply a 50 x 50 m grid to the data frame.</t>
    </r>
  </si>
  <si>
    <r>
      <t xml:space="preserve"> </t>
    </r>
    <r>
      <rPr>
        <b/>
        <i/>
        <sz val="16"/>
        <color theme="1"/>
        <rFont val="Arial"/>
        <family val="2"/>
      </rPr>
      <t>NYRAM 4.2</t>
    </r>
    <r>
      <rPr>
        <i/>
        <sz val="16"/>
        <color theme="1"/>
        <rFont val="Arial"/>
        <family val="2"/>
      </rPr>
      <t xml:space="preserve"> </t>
    </r>
    <r>
      <rPr>
        <sz val="16"/>
        <color theme="1"/>
        <rFont val="Arial"/>
        <family val="2"/>
      </rPr>
      <t>field data summary</t>
    </r>
  </si>
  <si>
    <r>
      <t>Uncommon (</t>
    </r>
    <r>
      <rPr>
        <sz val="10"/>
        <color theme="1"/>
        <rFont val="Arial"/>
        <family val="2"/>
      </rPr>
      <t xml:space="preserve">≤ </t>
    </r>
    <r>
      <rPr>
        <i/>
        <sz val="10"/>
        <color theme="1"/>
        <rFont val="Arial"/>
        <family val="2"/>
      </rPr>
      <t>20% absolute cover)</t>
    </r>
  </si>
  <si>
    <r>
      <t xml:space="preserve">After completing the survey, describe the overall site quality (SA + FB) as it relates to the level of human-mediated disturbance. </t>
    </r>
    <r>
      <rPr>
        <b/>
        <sz val="10"/>
        <rFont val="Arial"/>
        <family val="2"/>
      </rPr>
      <t>Enter the number that best described this site on a scale of 1 to 6.</t>
    </r>
  </si>
  <si>
    <t>New York Natural Heritage Program</t>
  </si>
  <si>
    <t>A Partnership between the NYS Department of Environmental Conservation and the SUNY College of Environmental Science and Forestry</t>
  </si>
  <si>
    <t>Preface</t>
  </si>
  <si>
    <r>
      <t>625 Broadway, 5</t>
    </r>
    <r>
      <rPr>
        <vertAlign val="superscript"/>
        <sz val="9"/>
        <color rgb="FF000000"/>
        <rFont val="Book Antiqua"/>
        <family val="1"/>
      </rPr>
      <t>th</t>
    </r>
    <r>
      <rPr>
        <sz val="9"/>
        <color rgb="FF000000"/>
        <rFont val="Book Antiqua"/>
        <family val="1"/>
      </rPr>
      <t xml:space="preserve"> Floor, Albany, NY 12233-4757  (518) 402-8935  Fax (518) 402-8925  www.nynhp.org</t>
    </r>
  </si>
  <si>
    <r>
      <t xml:space="preserve">Values in </t>
    </r>
    <r>
      <rPr>
        <i/>
        <sz val="9"/>
        <color theme="4" tint="-0.249977111117893"/>
        <rFont val="Arial"/>
        <family val="2"/>
      </rPr>
      <t>blue italics</t>
    </r>
    <r>
      <rPr>
        <sz val="9"/>
        <color theme="1"/>
        <rFont val="Arial"/>
        <family val="2"/>
      </rPr>
      <t xml:space="preserve"> are constants used for auto-calculations - do not edit these values.</t>
    </r>
  </si>
  <si>
    <t>Indicate the presence of stressors in the Survey Area (SA) and/or Field Buffer (FB) by typing the number one (1) in the appropriate column. Use zero to indicate a stressor is absent. Cells with an "X" should not be altered.</t>
  </si>
  <si>
    <t>If an emergent wetland, is it dominated by invasive plants?</t>
  </si>
  <si>
    <t>PEM</t>
  </si>
  <si>
    <t>PSS</t>
  </si>
  <si>
    <t>Wet_Subclass_Text</t>
  </si>
  <si>
    <t>Wet_Class_Text</t>
  </si>
  <si>
    <t>Wet_Class*</t>
  </si>
  <si>
    <t>Wet_Subclass*</t>
  </si>
  <si>
    <t>*Wetland classification follows Cowardin et al 1979. Because of the range of environments in New York State, PFO1 and PFO4 are included as separate wetland classes. These two forest types differ in their geographic distribution and predominate anthropogenic stressors.</t>
  </si>
  <si>
    <t>y/n</t>
  </si>
  <si>
    <t>Yes</t>
  </si>
  <si>
    <t>No</t>
  </si>
  <si>
    <t>Cowardin Wetland Class*</t>
  </si>
  <si>
    <t>Wetland Class</t>
  </si>
  <si>
    <t>Wetland Subclass</t>
  </si>
  <si>
    <t>Description</t>
  </si>
  <si>
    <t>HGM class</t>
  </si>
  <si>
    <t>Flat (FL)</t>
  </si>
  <si>
    <t>Slope (SL)</t>
  </si>
  <si>
    <t>Depression (DP), Natural</t>
  </si>
  <si>
    <t>Riverine (RV)</t>
  </si>
  <si>
    <t>Depression, Human impounded/excavated (Dpi/x)</t>
  </si>
  <si>
    <t>Wetland Survey Area (SA) Site Description</t>
  </si>
  <si>
    <r>
      <t xml:space="preserve">Secondary HGM class </t>
    </r>
    <r>
      <rPr>
        <sz val="8"/>
        <color theme="1"/>
        <rFont val="Arial"/>
        <family val="2"/>
      </rPr>
      <t>(If applicable)</t>
    </r>
  </si>
  <si>
    <t>Primary subclass</t>
  </si>
  <si>
    <t>HGMsubclass</t>
  </si>
  <si>
    <t>FL - Organic soil (g)</t>
  </si>
  <si>
    <t>FL - Mineral soil (n)</t>
  </si>
  <si>
    <t>SL - Mineral soil (n)</t>
  </si>
  <si>
    <t>SL - Organic soil (g)</t>
  </si>
  <si>
    <t>DP - Temporary (A)</t>
  </si>
  <si>
    <r>
      <t>DP - Seasonal (</t>
    </r>
    <r>
      <rPr>
        <sz val="1"/>
        <color theme="1"/>
        <rFont val="Calibri"/>
        <family val="2"/>
        <scheme val="minor"/>
      </rPr>
      <t xml:space="preserve"> </t>
    </r>
    <r>
      <rPr>
        <sz val="11"/>
        <color theme="1"/>
        <rFont val="Calibri"/>
        <family val="2"/>
        <scheme val="minor"/>
      </rPr>
      <t>C</t>
    </r>
    <r>
      <rPr>
        <sz val="1"/>
        <color theme="1"/>
        <rFont val="Calibri"/>
        <family val="2"/>
        <scheme val="minor"/>
      </rPr>
      <t xml:space="preserve"> </t>
    </r>
    <r>
      <rPr>
        <sz val="11"/>
        <color theme="1"/>
        <rFont val="Calibri"/>
        <family val="2"/>
        <scheme val="minor"/>
      </rPr>
      <t>)</t>
    </r>
  </si>
  <si>
    <t>DP - Perennial (H)</t>
  </si>
  <si>
    <t>DP - Human impounded (i)</t>
  </si>
  <si>
    <t>DP - Human excavated (x)</t>
  </si>
  <si>
    <t>LF - Semipermanently flooded</t>
  </si>
  <si>
    <t>LF - Artificially flooded (K)</t>
  </si>
  <si>
    <t>RV - Headwater complex (0)</t>
  </si>
  <si>
    <t>RV - Intermittent (4)</t>
  </si>
  <si>
    <t>RV - Upper-perennial (3)</t>
  </si>
  <si>
    <t>RV - Lower perennial</t>
  </si>
  <si>
    <t>RV - Human-impounded (i)</t>
  </si>
  <si>
    <t>LF - Intermittently flooded (G)</t>
  </si>
  <si>
    <t>RV - Beaver-impounded (b)</t>
  </si>
  <si>
    <r>
      <t xml:space="preserve">Wetland origin </t>
    </r>
    <r>
      <rPr>
        <sz val="8"/>
        <color theme="1"/>
        <rFont val="Arial"/>
        <family val="2"/>
      </rPr>
      <t>(e.g., natural, created)</t>
    </r>
  </si>
  <si>
    <t>Wetland origin</t>
  </si>
  <si>
    <t>Human-created</t>
  </si>
  <si>
    <t>Lacustrine Fringe (LF)</t>
  </si>
  <si>
    <t>Natural</t>
  </si>
  <si>
    <r>
      <t xml:space="preserve">Full citation: Brooks, R., M. Brinson, K. Havens, C. Hershner, R. Rheinhardt, D. Wardrop, D. Whigham, A. Jacobs, and J. Rubbo. 2011. Proposed hydrogeomorphic classification for wetlands of the Mid-Atlantic Region, USA. </t>
    </r>
    <r>
      <rPr>
        <i/>
        <sz val="8"/>
        <color theme="1"/>
        <rFont val="Arial"/>
        <family val="2"/>
      </rPr>
      <t>Wetlands</t>
    </r>
    <r>
      <rPr>
        <sz val="8"/>
        <color theme="1"/>
        <rFont val="Arial"/>
        <family val="2"/>
      </rPr>
      <t xml:space="preserve"> 31(2):207-219.</t>
    </r>
  </si>
  <si>
    <r>
      <rPr>
        <b/>
        <sz val="9"/>
        <color theme="1"/>
        <rFont val="Arial"/>
        <family val="2"/>
      </rPr>
      <t>HGM classes</t>
    </r>
    <r>
      <rPr>
        <sz val="9"/>
        <color theme="1"/>
        <rFont val="Arial"/>
        <family val="2"/>
      </rPr>
      <t xml:space="preserve"> follow Brooks et al. (2011), which may be access online via http://www.riparia.psu.edu/products/</t>
    </r>
  </si>
  <si>
    <r>
      <rPr>
        <b/>
        <sz val="9"/>
        <color theme="1"/>
        <rFont val="Arial"/>
        <family val="2"/>
      </rPr>
      <t>Wetland classification</t>
    </r>
    <r>
      <rPr>
        <sz val="9"/>
        <color theme="1"/>
        <rFont val="Arial"/>
        <family val="2"/>
      </rPr>
      <t xml:space="preserve"> follows Cowardin et al. (1979) - see table below.</t>
    </r>
  </si>
  <si>
    <t>Note: Because of the range of environments in New York State, PFO1 and PFO4 are included as separate wetland "classes" because these common forested wetland types differ in their geographic distribution and predominate anthropogenic stressors.</t>
  </si>
  <si>
    <t>http://www.acris.nynhp.org/communities.php</t>
  </si>
  <si>
    <t>http://www.riparia.psu.edu/products/</t>
  </si>
  <si>
    <t>Beaver Lake</t>
  </si>
  <si>
    <t>Baldwinsville</t>
  </si>
  <si>
    <r>
      <t>1</t>
    </r>
    <r>
      <rPr>
        <vertAlign val="superscript"/>
        <sz val="9"/>
        <color theme="1"/>
        <rFont val="Arial"/>
        <family val="2"/>
      </rPr>
      <t>o</t>
    </r>
  </si>
  <si>
    <r>
      <t>2</t>
    </r>
    <r>
      <rPr>
        <vertAlign val="superscript"/>
        <sz val="9"/>
        <rFont val="Arial"/>
        <family val="2"/>
      </rPr>
      <t xml:space="preserve">o </t>
    </r>
    <r>
      <rPr>
        <sz val="8"/>
        <rFont val="Arial"/>
        <family val="2"/>
      </rPr>
      <t>(if applicable)</t>
    </r>
  </si>
  <si>
    <t>NYNHP Community</t>
  </si>
  <si>
    <r>
      <t xml:space="preserve">Primary HGM class </t>
    </r>
    <r>
      <rPr>
        <sz val="8"/>
        <color theme="1"/>
        <rFont val="Arial"/>
        <family val="2"/>
      </rPr>
      <t>(Brooks et al. 2011)</t>
    </r>
  </si>
  <si>
    <t>Silver maple-ash swamp; Shrub-swamp</t>
  </si>
  <si>
    <t>Laura Shappell</t>
  </si>
  <si>
    <t>NYW16-BLWS</t>
  </si>
  <si>
    <t>Laura Shappell; Workshop Attendees</t>
  </si>
  <si>
    <t>Evidence of historical land use: rusty fence, large rock pile (N), earth moved (SE)</t>
  </si>
  <si>
    <t>Part A cumulative score</t>
  </si>
  <si>
    <t xml:space="preserve">Total fragment score = </t>
  </si>
  <si>
    <t>Part A cumulative score:</t>
  </si>
  <si>
    <t>(Total LULC score + Total fragment score)</t>
  </si>
  <si>
    <t>Level 2 - NYRAM Grand score</t>
  </si>
  <si>
    <t>Level 1 - Landscape Condition Assessment (LCA2)</t>
  </si>
  <si>
    <r>
      <t xml:space="preserve">Level 1 - Landscape Condition Assessment </t>
    </r>
    <r>
      <rPr>
        <sz val="11"/>
        <color theme="1"/>
        <rFont val="Arial"/>
        <family val="2"/>
      </rPr>
      <t>(optional)</t>
    </r>
  </si>
  <si>
    <t>540 m</t>
  </si>
  <si>
    <t>Part A: Onscreen rapid assessment</t>
  </si>
  <si>
    <t>Level 2 - NYRAM 4.2</t>
  </si>
  <si>
    <t>http://nynhp.org/data</t>
  </si>
  <si>
    <r>
      <t xml:space="preserve">The Level 1 </t>
    </r>
    <r>
      <rPr>
        <b/>
        <sz val="9"/>
        <color theme="1"/>
        <rFont val="Arial"/>
        <family val="2"/>
      </rPr>
      <t xml:space="preserve">Landscape Condition Assessment </t>
    </r>
    <r>
      <rPr>
        <sz val="9"/>
        <color theme="1"/>
        <rFont val="Arial"/>
        <family val="2"/>
      </rPr>
      <t>(LCA) score is not required for completion of NYRAM. The LCA data model was produced by NYNHP and may  be downloaded as a rasterized GIS layer:</t>
    </r>
  </si>
  <si>
    <r>
      <t xml:space="preserve">To learn about </t>
    </r>
    <r>
      <rPr>
        <b/>
        <sz val="9"/>
        <color theme="1"/>
        <rFont val="Arial"/>
        <family val="2"/>
      </rPr>
      <t>NYNHP Community classifications</t>
    </r>
    <r>
      <rPr>
        <sz val="9"/>
        <color theme="1"/>
        <rFont val="Arial"/>
        <family val="2"/>
      </rPr>
      <t xml:space="preserve">, visit our website: </t>
    </r>
  </si>
  <si>
    <r>
      <t xml:space="preserve">Site code </t>
    </r>
    <r>
      <rPr>
        <sz val="8"/>
        <color theme="1"/>
        <rFont val="Arial"/>
        <family val="2"/>
      </rPr>
      <t>(optional)</t>
    </r>
  </si>
  <si>
    <t>Date obtained:</t>
  </si>
  <si>
    <t>In the Field Buffer?</t>
  </si>
  <si>
    <t>Landscape Buffer (Level 1)?</t>
  </si>
  <si>
    <t>Dominant species</t>
  </si>
  <si>
    <t>If yes, date of calculation</t>
  </si>
  <si>
    <t>Buffer radius</t>
  </si>
  <si>
    <t>Mean LCA Score</t>
  </si>
  <si>
    <r>
      <t xml:space="preserve">Wetland </t>
    </r>
    <r>
      <rPr>
        <u/>
        <sz val="10"/>
        <color rgb="FF000000"/>
        <rFont val="Arial"/>
        <family val="2"/>
      </rPr>
      <t>Subclass</t>
    </r>
    <r>
      <rPr>
        <sz val="10"/>
        <color rgb="FF000000"/>
        <rFont val="Arial"/>
        <family val="2"/>
      </rPr>
      <t xml:space="preserve"> </t>
    </r>
    <r>
      <rPr>
        <sz val="8"/>
        <color rgb="FF000000"/>
        <rFont val="Arial"/>
        <family val="2"/>
      </rPr>
      <t>(optional)</t>
    </r>
  </si>
  <si>
    <t>LCA version used</t>
  </si>
  <si>
    <t>Pres/Abs</t>
  </si>
  <si>
    <t># species</t>
  </si>
  <si>
    <t>Scientific name(s)</t>
  </si>
  <si>
    <t>Outlying area (850 m/0.5 mi)?</t>
  </si>
  <si>
    <t>State-listed species</t>
  </si>
  <si>
    <t>Rare species/communities</t>
  </si>
  <si>
    <r>
      <t xml:space="preserve">Historical records: </t>
    </r>
    <r>
      <rPr>
        <i/>
        <sz val="8"/>
        <color theme="1"/>
        <rFont val="Arial"/>
        <family val="2"/>
      </rPr>
      <t xml:space="preserve">Persicaria careyi </t>
    </r>
    <r>
      <rPr>
        <sz val="8"/>
        <color theme="1"/>
        <rFont val="Arial"/>
        <family val="2"/>
      </rPr>
      <t xml:space="preserve">(E), </t>
    </r>
    <r>
      <rPr>
        <i/>
        <sz val="8"/>
        <color theme="1"/>
        <rFont val="Arial"/>
        <family val="2"/>
      </rPr>
      <t>Juniperus horizontalis</t>
    </r>
    <r>
      <rPr>
        <sz val="8"/>
        <color theme="1"/>
        <rFont val="Arial"/>
        <family val="2"/>
      </rPr>
      <t xml:space="preserve"> (E)</t>
    </r>
  </si>
  <si>
    <t>Melanerpes erythrocephalus (SC), Haliaeetus leucocephalus (T)</t>
  </si>
  <si>
    <t xml:space="preserve">The publication is available online for free: </t>
  </si>
  <si>
    <t>Was an average LCA score calculated for the area surrounding the above point?</t>
  </si>
  <si>
    <r>
      <t xml:space="preserve">Rare species occurrences </t>
    </r>
    <r>
      <rPr>
        <sz val="11"/>
        <color theme="1"/>
        <rFont val="Arial"/>
        <family val="2"/>
      </rPr>
      <t>(optional)</t>
    </r>
  </si>
  <si>
    <r>
      <t xml:space="preserve">As with the NYRAM method and manual, we will continue to revise this worksheet as we expand our wetland assessment dataset. Should you have any questions, comments, or would like to </t>
    </r>
    <r>
      <rPr>
        <i/>
        <sz val="10"/>
        <color theme="1"/>
        <rFont val="Arial"/>
        <family val="2"/>
      </rPr>
      <t>submit</t>
    </r>
    <r>
      <rPr>
        <sz val="10"/>
        <color theme="1"/>
        <rFont val="Arial"/>
        <family val="2"/>
      </rPr>
      <t xml:space="preserve"> your completed NYRAM form, please contact NYNHP's Wetland Ecologist, Dr. Laura Shappell, at Laura.Shappell@dec.ny.gov.</t>
    </r>
  </si>
  <si>
    <r>
      <rPr>
        <b/>
        <sz val="10"/>
        <color theme="1"/>
        <rFont val="Arial"/>
        <family val="2"/>
      </rPr>
      <t>Method development</t>
    </r>
    <r>
      <rPr>
        <sz val="10"/>
        <color theme="1"/>
        <rFont val="Arial"/>
        <family val="2"/>
      </rPr>
      <t xml:space="preserve">
The New York Rapid Assessment Method (NYRAM) provides users with a relatively quick procedure for assessing the quality and condition of New York State (NYS) wetlands. Methods presented here are part of a three-tiered sampling approach (Level 1, 2, 3); similar methods have been employed by federal and state agencies in an effort to develop environmental monitoring protocols (Faber-Langendoen et al. 2012, PA DEP 2014, and Jacobs 2010). For Level 1, the New York Natural Heritage Program (NYNHP) developed a statewide Landscape Condition Assessment (LCA) model that cumulatively depicts key anthropogenic stressors across the NYS landscape at a 30 x 30-m resolution. Rapid assessment methods (RAM) developed for Level 2 classify and catalog anthropogenic stressors using basic quantitative air photo interpretation and qualitative field surveys. NYRAM field methods employ a stressor checklist that was modeled after established RAM procedures developed for Mid-Atlantic States (PA DEP 2014 and Jacobs 2010). At the finest scale of measurement, Level 3 relevé sampling protocols modified from those developed by Peet et al. (1998) captured vegetation structure and floristic biodiversity. Level 1 and Level 3 data were used to refine and support the Level 2 RAM presented here. 
NYRAM incorporates onscreen (Part A) and field (Part B) components that broadly assess hydrology, fragmentation, vegetation composition, and water quality. The field stressor checklist encompasses a broad range of potential stressors that may influence natural wetland structure (e.g., plant species composition) and function (e.g., ground water recharge, nutrient cycling), while providing flexibility for practitioners to document unique stressors present at their assessment site. </t>
    </r>
  </si>
  <si>
    <r>
      <rPr>
        <b/>
        <sz val="11"/>
        <color theme="1"/>
        <rFont val="Arial"/>
        <family val="2"/>
      </rPr>
      <t xml:space="preserve">Everything </t>
    </r>
    <r>
      <rPr>
        <sz val="11"/>
        <color theme="1"/>
        <rFont val="Arial"/>
        <family val="2"/>
      </rPr>
      <t>on this form calculated automatically based on data from Parts A and B. Review the values below to verify they match your observed scores. If they do not match, ensure that that all data were entered in the appropriate cell, and that the number one was used to indicate the presence of a stressor or invasive species.</t>
    </r>
  </si>
  <si>
    <t>Development of this current worksheet was completed in October 2016 as a companion tool for the NYRAM 4.2 User's Manual and Data Sheets. All of the calculations have been automated, with calculated cells highlighted in blue. Please do not edit the blue cells. For each new site, users should create a new copy of this excel file. This file includes optional fields that may not occur in the NYRAM Field Worksheets (e.g., LCA score, HGM class, rare species). Additional fields have been included in this file as a convenience for those who would like to consolidate additional site information.</t>
  </si>
  <si>
    <t>State-Listed Species (#)</t>
  </si>
  <si>
    <r>
      <t xml:space="preserve">Refer to the NYRAM manual for detailed instructions, tips, and resources. Only enter data in the Percent LULC and Feature Tally Columns. When complete, summation of the % LULC cover column should equal 100%. </t>
    </r>
    <r>
      <rPr>
        <i/>
        <sz val="11"/>
        <color theme="1"/>
        <rFont val="Arial"/>
        <family val="2"/>
      </rPr>
      <t>Please note: Blue cells should not be edited.</t>
    </r>
  </si>
  <si>
    <t>Basic guidelines for establishing a Sample Area (SA) in the field</t>
  </si>
  <si>
    <t>Layout</t>
  </si>
  <si>
    <t>Non-standard</t>
  </si>
  <si>
    <t>Standard, 40-radius circle</t>
  </si>
  <si>
    <t>SA Layout</t>
  </si>
  <si>
    <t>Units</t>
  </si>
  <si>
    <t>Hectares</t>
  </si>
  <si>
    <t>Acres</t>
  </si>
  <si>
    <t>SA area</t>
  </si>
  <si>
    <t xml:space="preserve"> SA Units</t>
  </si>
  <si>
    <t>SA Dimensions determined by</t>
  </si>
  <si>
    <t>SA dimensions determined by</t>
  </si>
  <si>
    <t>GPS</t>
  </si>
  <si>
    <t>Tape measure</t>
  </si>
  <si>
    <t>Visual estimate</t>
  </si>
  <si>
    <t>The Standard NYRAM layout uses a circular 0.5 ha (1.24 acres) SA as the area of interest. Non-standard layouts range in shape and size from 0.1 ha to 0.5 ha.</t>
  </si>
  <si>
    <t>Occurrences in the SA?</t>
  </si>
  <si>
    <t>Habitat preference/indicators/Misc. notes</t>
  </si>
  <si>
    <r>
      <t xml:space="preserve">Landscape setting &amp; community type </t>
    </r>
    <r>
      <rPr>
        <sz val="11"/>
        <color theme="1"/>
        <rFont val="Arial"/>
        <family val="2"/>
      </rPr>
      <t>(</t>
    </r>
    <r>
      <rPr>
        <i/>
        <sz val="11"/>
        <color theme="1"/>
        <rFont val="Arial"/>
        <family val="2"/>
      </rPr>
      <t>optional</t>
    </r>
    <r>
      <rPr>
        <sz val="11"/>
        <color theme="1"/>
        <rFont val="Arial"/>
        <family val="2"/>
      </rPr>
      <t>)</t>
    </r>
  </si>
  <si>
    <t>Note: Level 1 LCA scores and rare species/community data are NOT required to fully complete NYRAM.</t>
  </si>
  <si>
    <t>Glyptemys muhlenbergii</t>
  </si>
  <si>
    <t>IPAC</t>
  </si>
  <si>
    <t>Randomly*</t>
  </si>
  <si>
    <t>Placement notes</t>
  </si>
  <si>
    <t>Location</t>
  </si>
  <si>
    <t>Near wetland edge</t>
  </si>
  <si>
    <t>Near wetland center</t>
  </si>
  <si>
    <t>Pied-billed Grebe</t>
  </si>
  <si>
    <t>Podilymbus podiceps</t>
  </si>
  <si>
    <t>Myotis septentrionalis</t>
  </si>
  <si>
    <t>Northern long eared bat</t>
  </si>
  <si>
    <t>Bog turtle</t>
  </si>
  <si>
    <t>New York Natural Heritage Program (Pres/Abs)</t>
  </si>
  <si>
    <t>Indiana Bat</t>
  </si>
  <si>
    <t>Myotis sodalis</t>
  </si>
  <si>
    <t>Hydrocharis morsus-ranae</t>
  </si>
  <si>
    <t>HYMO6</t>
  </si>
  <si>
    <t>Common frogbit</t>
  </si>
  <si>
    <t>Euonymus alatus</t>
  </si>
  <si>
    <t>Burning bush/Winged euonymus</t>
  </si>
  <si>
    <t>EUAL13</t>
  </si>
  <si>
    <r>
      <t xml:space="preserve">Optional addition information </t>
    </r>
    <r>
      <rPr>
        <i/>
        <sz val="11"/>
        <color theme="1"/>
        <rFont val="Arial"/>
        <family val="2"/>
      </rPr>
      <t>(not required for completion of NYRAM)</t>
    </r>
  </si>
  <si>
    <r>
      <t xml:space="preserve">Absent </t>
    </r>
    <r>
      <rPr>
        <sz val="8"/>
        <rFont val="Arial"/>
        <family val="2"/>
      </rPr>
      <t>(highlight/bold if applicable)</t>
    </r>
    <r>
      <rPr>
        <sz val="10"/>
        <rFont val="Arial"/>
        <family val="2"/>
      </rPr>
      <t>:   SA     FB     Both</t>
    </r>
  </si>
  <si>
    <r>
      <t>Residential development:   Low-moderate</t>
    </r>
    <r>
      <rPr>
        <sz val="12"/>
        <rFont val="Arial"/>
        <family val="2"/>
      </rPr>
      <t xml:space="preserve"> </t>
    </r>
    <r>
      <rPr>
        <sz val="8"/>
        <rFont val="Arial"/>
        <family val="2"/>
      </rPr>
      <t xml:space="preserve">(≤2 houses/acre) </t>
    </r>
  </si>
  <si>
    <r>
      <t xml:space="preserve">Paved road:    </t>
    </r>
    <r>
      <rPr>
        <sz val="7"/>
        <rFont val="Arial"/>
        <family val="2"/>
      </rPr>
      <t xml:space="preserve"> </t>
    </r>
    <r>
      <rPr>
        <sz val="10"/>
        <rFont val="Arial"/>
        <family val="2"/>
      </rPr>
      <t>2 lane</t>
    </r>
  </si>
  <si>
    <r>
      <t xml:space="preserve">REJA2  </t>
    </r>
    <r>
      <rPr>
        <sz val="8"/>
        <color rgb="FF000000"/>
        <rFont val="Arial"/>
        <family val="2"/>
      </rPr>
      <t>(POCU6,FAJA2)</t>
    </r>
  </si>
  <si>
    <r>
      <t>Sum all stressors tallied in Part 2. Stress Multiplier is a constant that is used to auto-calculate the "Metric" score. [</t>
    </r>
    <r>
      <rPr>
        <i/>
        <sz val="9"/>
        <color theme="1"/>
        <rFont val="Arial"/>
        <family val="2"/>
      </rPr>
      <t>Relative to center point</t>
    </r>
    <r>
      <rPr>
        <sz val="9"/>
        <color theme="1"/>
        <rFont val="Arial"/>
        <family val="2"/>
      </rPr>
      <t>: Sample Area (SA) = 0-40 m; Field Buffer (FB) = 40-140 m.]</t>
    </r>
  </si>
  <si>
    <t xml:space="preserve">Please note: Negative scores may appear because values account for points earned when tallied in section V2. This scoring adjustment removes double-counting concerns for this metric, and in doing so, causes some values to be negative. </t>
  </si>
  <si>
    <r>
      <t xml:space="preserve">Refer to the methods manual for detailed guidelines and pre-field office activities. The SA must include </t>
    </r>
    <r>
      <rPr>
        <sz val="9"/>
        <color theme="1"/>
        <rFont val="Arial"/>
        <family val="2"/>
      </rPr>
      <t>≥</t>
    </r>
    <r>
      <rPr>
        <i/>
        <sz val="9"/>
        <color theme="1"/>
        <rFont val="Arial"/>
        <family val="2"/>
      </rPr>
      <t xml:space="preserve">90% wetland, and &lt;10% of water &gt;1 m deep. If applicable, randomly generated points must be shifted no more than 60 m from the original point to be considered "random". </t>
    </r>
  </si>
  <si>
    <t>(540 m radius is standard for NYNHP Level 1)</t>
  </si>
  <si>
    <t>http://ecos.fws.gov/ipac/</t>
  </si>
  <si>
    <t>http://www.dec.ny.gov/animals/388
01.html</t>
  </si>
  <si>
    <t>NYNHP Nature explorer</t>
  </si>
  <si>
    <t>http://www.dec.ny.gov/natureexplorer/app/</t>
  </si>
  <si>
    <t>http://websoilsurvey.nrcs.usda.gov/
app/HomePage.htm</t>
  </si>
  <si>
    <t>http://www.fws.gov/wetlands/Data/
Mapper.html</t>
  </si>
  <si>
    <t>http://store.usgs.gov/b2c_usgs/usg
s/maplocator/(ctype=areaDetails&amp;x
cm=r3standardpitrex_prd&amp;carea=
%24ROOT&amp;layout=6_1_61_48&amp;ui
area=2)/.do</t>
  </si>
  <si>
    <t>US Geological Survey (USGS)</t>
  </si>
  <si>
    <t>http://nhd.usgs.gov/data.html</t>
  </si>
  <si>
    <t>http://environmental.netronline.com</t>
  </si>
  <si>
    <t>USGS National Hydrography Dataset (NHD)</t>
  </si>
  <si>
    <t>USFWS National Wetlands Inventory (NWI)</t>
  </si>
  <si>
    <t>USDA Natural Resources Conservation Service (NRCS)</t>
  </si>
  <si>
    <t>NYSDEC Environmental Resource Mapper (ERM)</t>
  </si>
  <si>
    <t>USFWS Information for Planning and Conservation (IPaC)</t>
  </si>
  <si>
    <t>NERTOnline</t>
  </si>
  <si>
    <t>Select digital resources (feel free to added your own!)</t>
  </si>
  <si>
    <t>eBird.org</t>
  </si>
  <si>
    <t>http://ebird.org/ebird/explore</t>
  </si>
  <si>
    <t>NYNHP data available for download</t>
  </si>
  <si>
    <r>
      <t xml:space="preserve">The Level 1 </t>
    </r>
    <r>
      <rPr>
        <b/>
        <sz val="9"/>
        <color theme="1"/>
        <rFont val="Arial"/>
        <family val="2"/>
      </rPr>
      <t xml:space="preserve">Landscape Condition Assessment </t>
    </r>
    <r>
      <rPr>
        <sz val="9"/>
        <color theme="1"/>
        <rFont val="Arial"/>
        <family val="2"/>
      </rPr>
      <t>(LCA) score is not required for completion of NYRAM. If you wish to calculate the LCA score for your site, the LCA data model may be downloaded from the NYNHP data page linked below. Please refer to the NYRAM Manual for instructions on how to conduct the Level 1 analysis in GIS.</t>
    </r>
  </si>
  <si>
    <t xml:space="preserve">Rating: </t>
  </si>
  <si>
    <t>Brown Marmorated Stink Bug</t>
  </si>
  <si>
    <t>Do Not edit these columns blue</t>
  </si>
  <si>
    <t>NYRAM 4.2 (10/27/2016)</t>
  </si>
  <si>
    <t>Worksheet version:</t>
  </si>
  <si>
    <t>No current local occurrences, but area contains suitable habitat for the following species:</t>
  </si>
  <si>
    <t>Relevant resources</t>
  </si>
  <si>
    <t>Additional data posted on the NYNHP site include distribution models (e.g., rare species, migratory bird stopovers, summer bat distribution), stream quality, Energy development, etc.</t>
  </si>
  <si>
    <t>Occurrence source(s):</t>
  </si>
  <si>
    <t>NYRAM 4.2 Part B: Field stressor checklist, continued</t>
  </si>
  <si>
    <t>Site notes</t>
  </si>
  <si>
    <r>
      <t xml:space="preserve">Beaver Lake is located in a protected County Park.  </t>
    </r>
    <r>
      <rPr>
        <b/>
        <sz val="9"/>
        <color theme="1"/>
        <rFont val="Arial"/>
        <family val="2"/>
      </rPr>
      <t>NOTE:</t>
    </r>
    <r>
      <rPr>
        <sz val="9"/>
        <color theme="1"/>
        <rFont val="Arial"/>
        <family val="2"/>
      </rPr>
      <t xml:space="preserve"> This completed form represents data collected during the NYSWF wetland assessment workshop (Oct. 13, 2016), and is meant to serve as an example for those who attended the workshop.</t>
    </r>
  </si>
  <si>
    <r>
      <t xml:space="preserve"> Site Summary</t>
    </r>
    <r>
      <rPr>
        <vertAlign val="superscript"/>
        <sz val="11"/>
        <color theme="1"/>
        <rFont val="Calibri"/>
        <family val="2"/>
      </rPr>
      <t>1</t>
    </r>
  </si>
  <si>
    <r>
      <rPr>
        <vertAlign val="superscript"/>
        <sz val="9"/>
        <color theme="1"/>
        <rFont val="Arial"/>
        <family val="2"/>
      </rPr>
      <t>1</t>
    </r>
    <r>
      <rPr>
        <sz val="9"/>
        <color theme="1"/>
        <rFont val="Arial"/>
        <family val="2"/>
      </rPr>
      <t>Note: the Site Summary includes optional information that is not required to complete NYRAM. These data are entered on the "Opptional_LCAscore_RareSpp" worksheet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</si>
</sst>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000"/>
    <numFmt numFmtId="166" formatCode="mm/dd/yy;@"/>
    <numFmt numFmtId="167" formatCode="0.0"/>
    <numFmt numFmtId="168" formatCode="m/d/yyyy;@"/>
  </numFmts>
  <fonts count="90" x14ac:knownFonts="1">
    <font>
      <sz val="11"/>
      <color theme="1"/>
      <name val="Calibri"/>
      <family val="2"/>
      <scheme val="minor"/>
    </font>
    <font>
      <b/>
      <sz val="11"/>
      <color theme="1"/>
      <name val="Times New Roman"/>
      <family val="1"/>
    </font>
    <font>
      <i/>
      <sz val="11"/>
      <color theme="1"/>
      <name val="Times New Roman"/>
      <family val="1"/>
    </font>
    <font>
      <sz val="11"/>
      <color theme="1"/>
      <name val="Times New Roman"/>
      <family val="1"/>
    </font>
    <font>
      <b/>
      <i/>
      <sz val="11"/>
      <color theme="1"/>
      <name val="Times New Roman"/>
      <family val="1"/>
    </font>
    <font>
      <b/>
      <i/>
      <sz val="10"/>
      <color theme="1"/>
      <name val="Times New Roman"/>
      <family val="1"/>
    </font>
    <font>
      <sz val="10"/>
      <color theme="1"/>
      <name val="Times New Roman"/>
      <family val="1"/>
    </font>
    <font>
      <b/>
      <sz val="10"/>
      <color theme="1"/>
      <name val="Times New Roman"/>
      <family val="1"/>
    </font>
    <font>
      <b/>
      <sz val="12"/>
      <color theme="1"/>
      <name val="Times New Roman"/>
      <family val="1"/>
    </font>
    <font>
      <b/>
      <sz val="14"/>
      <color theme="1"/>
      <name val="Arial"/>
      <family val="2"/>
    </font>
    <font>
      <sz val="12"/>
      <color theme="1"/>
      <name val="Arial"/>
      <family val="2"/>
    </font>
    <font>
      <sz val="10"/>
      <color theme="1"/>
      <name val="Arial"/>
      <family val="2"/>
    </font>
    <font>
      <i/>
      <sz val="10"/>
      <color theme="1"/>
      <name val="Arial"/>
      <family val="2"/>
    </font>
    <font>
      <sz val="16"/>
      <color theme="1"/>
      <name val="Arial"/>
      <family val="2"/>
    </font>
    <font>
      <b/>
      <i/>
      <sz val="14"/>
      <color theme="1"/>
      <name val="Arial"/>
      <family val="2"/>
    </font>
    <font>
      <i/>
      <sz val="16"/>
      <color theme="1"/>
      <name val="Arial"/>
      <family val="2"/>
    </font>
    <font>
      <sz val="12"/>
      <color theme="1"/>
      <name val="Times New Roman"/>
      <family val="1"/>
    </font>
    <font>
      <b/>
      <sz val="14"/>
      <color theme="1"/>
      <name val="Times New Roman"/>
      <family val="1"/>
    </font>
    <font>
      <b/>
      <i/>
      <sz val="16"/>
      <color theme="1"/>
      <name val="Arial"/>
      <family val="2"/>
    </font>
    <font>
      <b/>
      <sz val="12"/>
      <color theme="1"/>
      <name val="Arial"/>
      <family val="2"/>
    </font>
    <font>
      <b/>
      <sz val="16"/>
      <color theme="1"/>
      <name val="Arial"/>
      <family val="2"/>
    </font>
    <font>
      <b/>
      <sz val="10"/>
      <color theme="1"/>
      <name val="Arial"/>
      <family val="2"/>
    </font>
    <font>
      <sz val="11"/>
      <color theme="1"/>
      <name val="Arial"/>
      <family val="2"/>
    </font>
    <font>
      <b/>
      <sz val="11"/>
      <color theme="1"/>
      <name val="Arial"/>
      <family val="2"/>
    </font>
    <font>
      <sz val="9"/>
      <color theme="1"/>
      <name val="Arial"/>
      <family val="2"/>
    </font>
    <font>
      <i/>
      <sz val="9"/>
      <color theme="1"/>
      <name val="Arial"/>
      <family val="2"/>
    </font>
    <font>
      <sz val="8"/>
      <color theme="1"/>
      <name val="Arial"/>
      <family val="2"/>
    </font>
    <font>
      <sz val="10"/>
      <name val="Arial"/>
      <family val="2"/>
    </font>
    <font>
      <i/>
      <sz val="10"/>
      <name val="Arial"/>
      <family val="2"/>
    </font>
    <font>
      <i/>
      <sz val="8"/>
      <name val="Arial"/>
      <family val="2"/>
    </font>
    <font>
      <b/>
      <sz val="9"/>
      <color theme="1"/>
      <name val="Arial"/>
      <family val="2"/>
    </font>
    <font>
      <sz val="11"/>
      <name val="Arial"/>
      <family val="2"/>
    </font>
    <font>
      <b/>
      <i/>
      <sz val="14"/>
      <name val="Arial"/>
      <family val="2"/>
    </font>
    <font>
      <sz val="8"/>
      <name val="Arial"/>
      <family val="2"/>
    </font>
    <font>
      <sz val="12"/>
      <name val="Arial"/>
      <family val="2"/>
    </font>
    <font>
      <b/>
      <sz val="10"/>
      <name val="Arial"/>
      <family val="2"/>
    </font>
    <font>
      <i/>
      <sz val="6"/>
      <name val="Arial"/>
      <family val="2"/>
    </font>
    <font>
      <sz val="6"/>
      <name val="Arial"/>
      <family val="2"/>
    </font>
    <font>
      <i/>
      <sz val="9"/>
      <name val="Arial"/>
      <family val="2"/>
    </font>
    <font>
      <i/>
      <sz val="12"/>
      <name val="Arial"/>
      <family val="2"/>
    </font>
    <font>
      <i/>
      <sz val="5"/>
      <name val="Arial"/>
      <family val="2"/>
    </font>
    <font>
      <sz val="5"/>
      <name val="Arial"/>
      <family val="2"/>
    </font>
    <font>
      <b/>
      <sz val="12"/>
      <name val="Arial"/>
      <family val="2"/>
    </font>
    <font>
      <sz val="9"/>
      <name val="Arial"/>
      <family val="2"/>
    </font>
    <font>
      <b/>
      <i/>
      <sz val="10"/>
      <name val="Arial"/>
      <family val="2"/>
    </font>
    <font>
      <sz val="10"/>
      <color rgb="FF000000"/>
      <name val="Arial"/>
      <family val="2"/>
    </font>
    <font>
      <sz val="9"/>
      <color rgb="FF000000"/>
      <name val="Arial"/>
      <family val="2"/>
    </font>
    <font>
      <u/>
      <sz val="9"/>
      <name val="Arial"/>
      <family val="2"/>
    </font>
    <font>
      <i/>
      <u/>
      <sz val="8"/>
      <name val="Arial"/>
      <family val="2"/>
    </font>
    <font>
      <u/>
      <sz val="10"/>
      <name val="Arial"/>
      <family val="2"/>
    </font>
    <font>
      <i/>
      <u/>
      <sz val="10"/>
      <name val="Arial"/>
      <family val="2"/>
    </font>
    <font>
      <sz val="7"/>
      <name val="Arial"/>
      <family val="2"/>
    </font>
    <font>
      <b/>
      <i/>
      <sz val="12"/>
      <color theme="1"/>
      <name val="Arial"/>
      <family val="2"/>
    </font>
    <font>
      <b/>
      <sz val="14"/>
      <name val="Arial"/>
      <family val="2"/>
    </font>
    <font>
      <b/>
      <sz val="10"/>
      <color rgb="FF000000"/>
      <name val="Arial"/>
      <family val="2"/>
    </font>
    <font>
      <i/>
      <sz val="10"/>
      <color rgb="FF000000"/>
      <name val="Arial"/>
      <family val="2"/>
    </font>
    <font>
      <sz val="8"/>
      <color rgb="FF000000"/>
      <name val="Arial"/>
      <family val="2"/>
    </font>
    <font>
      <i/>
      <sz val="8"/>
      <color rgb="FF000000"/>
      <name val="Arial"/>
      <family val="2"/>
    </font>
    <font>
      <b/>
      <sz val="7"/>
      <color rgb="FF000000"/>
      <name val="Arial"/>
      <family val="2"/>
    </font>
    <font>
      <sz val="7"/>
      <color rgb="FF000000"/>
      <name val="Arial"/>
      <family val="2"/>
    </font>
    <font>
      <i/>
      <sz val="11"/>
      <color theme="4"/>
      <name val="Calibri"/>
      <family val="2"/>
      <scheme val="minor"/>
    </font>
    <font>
      <i/>
      <sz val="8"/>
      <color theme="4"/>
      <name val="Arial"/>
      <family val="2"/>
    </font>
    <font>
      <b/>
      <sz val="16"/>
      <name val="Arial"/>
      <family val="2"/>
    </font>
    <font>
      <i/>
      <sz val="10"/>
      <color theme="4" tint="-0.249977111117893"/>
      <name val="Arial"/>
      <family val="2"/>
    </font>
    <font>
      <b/>
      <i/>
      <sz val="10"/>
      <color theme="1"/>
      <name val="Arial"/>
      <family val="2"/>
    </font>
    <font>
      <i/>
      <sz val="9"/>
      <color theme="4" tint="-0.249977111117893"/>
      <name val="Arial"/>
      <family val="2"/>
    </font>
    <font>
      <sz val="9"/>
      <color rgb="FF000000"/>
      <name val="Book Antiqua"/>
      <family val="1"/>
    </font>
    <font>
      <sz val="9.5"/>
      <color rgb="FF000000"/>
      <name val="Book Antiqua"/>
      <family val="1"/>
    </font>
    <font>
      <sz val="8"/>
      <color rgb="FF000000"/>
      <name val="Book Antiqua"/>
      <family val="1"/>
    </font>
    <font>
      <vertAlign val="superscript"/>
      <sz val="9"/>
      <color rgb="FF000000"/>
      <name val="Book Antiqua"/>
      <family val="1"/>
    </font>
    <font>
      <sz val="24"/>
      <color theme="1"/>
      <name val="Book Antiqua"/>
      <family val="1"/>
    </font>
    <font>
      <sz val="24"/>
      <color rgb="FF000000"/>
      <name val="Book Antiqua"/>
      <family val="1"/>
    </font>
    <font>
      <u/>
      <sz val="11"/>
      <color theme="10"/>
      <name val="Calibri"/>
      <family val="2"/>
      <scheme val="minor"/>
    </font>
    <font>
      <sz val="10"/>
      <color theme="1"/>
      <name val="Calibri"/>
      <family val="2"/>
      <scheme val="minor"/>
    </font>
    <font>
      <sz val="1"/>
      <color theme="1"/>
      <name val="Calibri"/>
      <family val="2"/>
      <scheme val="minor"/>
    </font>
    <font>
      <i/>
      <sz val="8"/>
      <color theme="1"/>
      <name val="Arial"/>
      <family val="2"/>
    </font>
    <font>
      <u/>
      <sz val="9"/>
      <color theme="10"/>
      <name val="Arial"/>
      <family val="2"/>
    </font>
    <font>
      <u/>
      <sz val="8"/>
      <color theme="10"/>
      <name val="Arial"/>
      <family val="2"/>
    </font>
    <font>
      <vertAlign val="superscript"/>
      <sz val="9"/>
      <name val="Arial"/>
      <family val="2"/>
    </font>
    <font>
      <vertAlign val="superscript"/>
      <sz val="9"/>
      <color theme="1"/>
      <name val="Arial"/>
      <family val="2"/>
    </font>
    <font>
      <sz val="10"/>
      <name val="Symbol"/>
      <family val="1"/>
      <charset val="2"/>
    </font>
    <font>
      <i/>
      <sz val="10"/>
      <color theme="1"/>
      <name val="Times New Roman"/>
      <family val="1"/>
    </font>
    <font>
      <i/>
      <sz val="14"/>
      <color theme="1"/>
      <name val="Arial"/>
      <family val="2"/>
    </font>
    <font>
      <sz val="14"/>
      <color theme="1"/>
      <name val="Arial"/>
      <family val="2"/>
    </font>
    <font>
      <u/>
      <sz val="10"/>
      <color rgb="FF000000"/>
      <name val="Arial"/>
      <family val="2"/>
    </font>
    <font>
      <i/>
      <sz val="11"/>
      <color theme="1"/>
      <name val="Arial"/>
      <family val="2"/>
    </font>
    <font>
      <sz val="12"/>
      <color rgb="FF000000"/>
      <name val="Arial"/>
      <family val="2"/>
    </font>
    <font>
      <i/>
      <sz val="8"/>
      <color theme="0" tint="-0.499984740745262"/>
      <name val="Arial"/>
      <family val="2"/>
    </font>
    <font>
      <b/>
      <sz val="10"/>
      <color rgb="FF0070C0"/>
      <name val="Arial"/>
      <family val="2"/>
    </font>
    <font>
      <vertAlign val="superscript"/>
      <sz val="11"/>
      <color theme="1"/>
      <name val="Calibri"/>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79998168889431442"/>
        <bgColor indexed="64"/>
      </patternFill>
    </fill>
  </fills>
  <borders count="2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top style="dotted">
        <color theme="0" tint="-0.499984740745262"/>
      </top>
      <bottom style="dotted">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theme="0" tint="-0.499984740745262"/>
      </top>
      <bottom/>
      <diagonal/>
    </border>
    <border>
      <left/>
      <right/>
      <top style="dotted">
        <color theme="0" tint="-0.499984740745262"/>
      </top>
      <bottom style="thin">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diagonalUp="1" diagonalDown="1">
      <left/>
      <right/>
      <top/>
      <bottom style="thin">
        <color indexed="64"/>
      </bottom>
      <diagonal style="thin">
        <color indexed="64"/>
      </diagonal>
    </border>
    <border diagonalUp="1" diagonalDown="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72" fillId="0" borderId="0" applyNumberFormat="0" applyFill="0" applyBorder="0" applyAlignment="0" applyProtection="0"/>
  </cellStyleXfs>
  <cellXfs count="510">
    <xf numFmtId="0" fontId="0" fillId="0" borderId="0" xfId="0"/>
    <xf numFmtId="0" fontId="1" fillId="0" borderId="0" xfId="0" applyFont="1"/>
    <xf numFmtId="0" fontId="3" fillId="0" borderId="0" xfId="0" applyFont="1"/>
    <xf numFmtId="0" fontId="3" fillId="0" borderId="0" xfId="0" applyFont="1" applyAlignment="1">
      <alignment wrapText="1"/>
    </xf>
    <xf numFmtId="0" fontId="3" fillId="0" borderId="3" xfId="0" applyFont="1" applyBorder="1"/>
    <xf numFmtId="0" fontId="3" fillId="0" borderId="0" xfId="0" applyFont="1" applyBorder="1" applyAlignment="1">
      <alignment vertical="center" wrapText="1"/>
    </xf>
    <xf numFmtId="0" fontId="3" fillId="0" borderId="4" xfId="0" applyFont="1" applyBorder="1"/>
    <xf numFmtId="0" fontId="3" fillId="0" borderId="0" xfId="0" applyFont="1" applyBorder="1" applyAlignment="1">
      <alignment horizontal="center"/>
    </xf>
    <xf numFmtId="0" fontId="3" fillId="0" borderId="0" xfId="0" applyFont="1" applyBorder="1"/>
    <xf numFmtId="0" fontId="1" fillId="0" borderId="0" xfId="0" applyFont="1" applyFill="1" applyBorder="1"/>
    <xf numFmtId="0" fontId="3" fillId="0" borderId="0" xfId="0" applyFont="1" applyFill="1" applyBorder="1"/>
    <xf numFmtId="0" fontId="4" fillId="0" borderId="0" xfId="0" applyFont="1" applyBorder="1"/>
    <xf numFmtId="0" fontId="7" fillId="0" borderId="0" xfId="0" applyFont="1" applyBorder="1" applyAlignment="1">
      <alignment horizontal="center"/>
    </xf>
    <xf numFmtId="0" fontId="4" fillId="0" borderId="0" xfId="0" applyFont="1" applyBorder="1" applyAlignment="1">
      <alignment wrapText="1"/>
    </xf>
    <xf numFmtId="0" fontId="3" fillId="0" borderId="0" xfId="0" applyFont="1" applyBorder="1" applyAlignment="1">
      <alignment wrapText="1"/>
    </xf>
    <xf numFmtId="0" fontId="0" fillId="0" borderId="0" xfId="0" applyBorder="1" applyAlignment="1"/>
    <xf numFmtId="0" fontId="6" fillId="0" borderId="0" xfId="0" applyFont="1" applyBorder="1" applyAlignment="1"/>
    <xf numFmtId="0" fontId="0" fillId="0" borderId="0" xfId="0" applyBorder="1" applyAlignment="1">
      <alignment horizontal="center"/>
    </xf>
    <xf numFmtId="0" fontId="3" fillId="0" borderId="0" xfId="0" applyFont="1" applyFill="1"/>
    <xf numFmtId="0" fontId="4" fillId="0" borderId="0" xfId="0" applyFont="1" applyBorder="1" applyAlignment="1"/>
    <xf numFmtId="0" fontId="8" fillId="0" borderId="0" xfId="0" applyFont="1" applyBorder="1" applyAlignment="1">
      <alignment horizontal="center"/>
    </xf>
    <xf numFmtId="0" fontId="0" fillId="0" borderId="0" xfId="0" applyAlignment="1">
      <alignment vertical="center"/>
    </xf>
    <xf numFmtId="0" fontId="3" fillId="0" borderId="0" xfId="0" applyFont="1" applyBorder="1" applyAlignment="1"/>
    <xf numFmtId="0" fontId="0" fillId="0" borderId="0" xfId="0" applyBorder="1" applyAlignment="1"/>
    <xf numFmtId="0" fontId="9" fillId="0" borderId="0" xfId="0" applyFont="1" applyFill="1" applyBorder="1" applyAlignment="1">
      <alignment horizontal="left" vertical="center"/>
    </xf>
    <xf numFmtId="0" fontId="9" fillId="0" borderId="0" xfId="0" applyFont="1" applyFill="1" applyBorder="1" applyAlignment="1">
      <alignment horizontal="left"/>
    </xf>
    <xf numFmtId="0" fontId="0" fillId="0" borderId="0" xfId="0"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17" fillId="0" borderId="0" xfId="0" applyFont="1" applyBorder="1" applyAlignment="1">
      <alignment horizontal="right"/>
    </xf>
    <xf numFmtId="0" fontId="15" fillId="0" borderId="0" xfId="0" applyFont="1" applyAlignment="1">
      <alignment vertical="center"/>
    </xf>
    <xf numFmtId="0" fontId="3" fillId="0" borderId="0" xfId="0" applyFont="1" applyAlignment="1">
      <alignment vertical="center" wrapText="1"/>
    </xf>
    <xf numFmtId="0" fontId="9" fillId="0" borderId="8" xfId="0" applyFont="1" applyFill="1" applyBorder="1" applyAlignment="1">
      <alignment horizontal="left"/>
    </xf>
    <xf numFmtId="0" fontId="14" fillId="0" borderId="8" xfId="0" applyFont="1" applyFill="1" applyBorder="1" applyAlignment="1">
      <alignment horizontal="left"/>
    </xf>
    <xf numFmtId="0" fontId="0" fillId="0" borderId="8" xfId="0" applyFill="1" applyBorder="1" applyAlignment="1"/>
    <xf numFmtId="0" fontId="3" fillId="0" borderId="8" xfId="0" applyFont="1" applyBorder="1"/>
    <xf numFmtId="0" fontId="0" fillId="0" borderId="10" xfId="0" applyBorder="1" applyAlignment="1">
      <alignment vertical="center"/>
    </xf>
    <xf numFmtId="0" fontId="17" fillId="0" borderId="9" xfId="0" applyFont="1" applyBorder="1" applyAlignment="1">
      <alignment horizontal="right"/>
    </xf>
    <xf numFmtId="0" fontId="0" fillId="0" borderId="0" xfId="0" applyBorder="1"/>
    <xf numFmtId="0" fontId="11" fillId="0" borderId="0" xfId="0" applyFont="1" applyFill="1" applyBorder="1" applyAlignment="1">
      <alignment horizontal="left" vertical="center" wrapText="1"/>
    </xf>
    <xf numFmtId="0" fontId="0" fillId="0" borderId="0" xfId="0" applyBorder="1" applyAlignment="1">
      <alignment vertical="center"/>
    </xf>
    <xf numFmtId="0" fontId="9" fillId="0" borderId="4" xfId="0" applyFont="1" applyFill="1" applyBorder="1" applyAlignment="1">
      <alignment horizontal="left"/>
    </xf>
    <xf numFmtId="0" fontId="14" fillId="0" borderId="4" xfId="0" applyFont="1" applyFill="1" applyBorder="1" applyAlignment="1">
      <alignment horizontal="left"/>
    </xf>
    <xf numFmtId="0" fontId="0" fillId="0" borderId="4" xfId="0" applyFill="1" applyBorder="1" applyAlignment="1"/>
    <xf numFmtId="0" fontId="17" fillId="0" borderId="4" xfId="0" applyFont="1" applyBorder="1" applyAlignment="1">
      <alignment horizontal="right"/>
    </xf>
    <xf numFmtId="0" fontId="20" fillId="0" borderId="7" xfId="0" applyFont="1" applyFill="1" applyBorder="1" applyAlignment="1">
      <alignment horizontal="left"/>
    </xf>
    <xf numFmtId="0" fontId="21" fillId="0" borderId="0" xfId="0" applyFont="1" applyBorder="1" applyAlignment="1">
      <alignment horizontal="right"/>
    </xf>
    <xf numFmtId="0" fontId="10" fillId="0" borderId="0" xfId="0" applyFont="1" applyBorder="1" applyAlignment="1">
      <alignment horizontal="left"/>
    </xf>
    <xf numFmtId="0" fontId="0" fillId="0" borderId="5" xfId="0" applyBorder="1" applyAlignment="1"/>
    <xf numFmtId="0" fontId="11" fillId="0" borderId="0" xfId="0" applyFont="1" applyFill="1" applyBorder="1" applyAlignment="1">
      <alignment horizontal="left" wrapText="1"/>
    </xf>
    <xf numFmtId="0" fontId="0" fillId="0" borderId="0" xfId="0" applyAlignment="1"/>
    <xf numFmtId="0" fontId="0" fillId="0" borderId="0" xfId="0" applyFill="1" applyAlignment="1"/>
    <xf numFmtId="0" fontId="11" fillId="0" borderId="5" xfId="0" applyFont="1" applyFill="1" applyBorder="1" applyAlignment="1">
      <alignment wrapText="1"/>
    </xf>
    <xf numFmtId="0" fontId="11" fillId="0" borderId="1" xfId="0" applyFont="1" applyFill="1" applyBorder="1" applyAlignment="1">
      <alignment vertical="center" wrapText="1"/>
    </xf>
    <xf numFmtId="0" fontId="11" fillId="0" borderId="11" xfId="0" applyFont="1" applyFill="1" applyBorder="1" applyAlignment="1">
      <alignment vertical="center" wrapText="1"/>
    </xf>
    <xf numFmtId="0" fontId="22" fillId="0" borderId="0" xfId="0" applyFont="1" applyBorder="1"/>
    <xf numFmtId="0" fontId="10" fillId="0" borderId="0" xfId="0" applyFont="1" applyAlignment="1">
      <alignment horizontal="left"/>
    </xf>
    <xf numFmtId="0" fontId="22" fillId="0" borderId="0" xfId="0" applyFont="1"/>
    <xf numFmtId="0" fontId="19" fillId="0" borderId="8" xfId="0" applyFont="1" applyFill="1" applyBorder="1" applyAlignment="1">
      <alignment horizontal="left"/>
    </xf>
    <xf numFmtId="0" fontId="10" fillId="0" borderId="0" xfId="0" applyFont="1" applyAlignment="1">
      <alignment horizontal="left" vertical="center"/>
    </xf>
    <xf numFmtId="0" fontId="19" fillId="0" borderId="0" xfId="0" applyFont="1" applyBorder="1" applyAlignment="1">
      <alignment horizontal="left"/>
    </xf>
    <xf numFmtId="0" fontId="19" fillId="0" borderId="0" xfId="0" applyFont="1" applyBorder="1" applyAlignment="1">
      <alignment horizontal="left" wrapText="1"/>
    </xf>
    <xf numFmtId="0" fontId="0" fillId="0" borderId="0" xfId="0" applyBorder="1" applyAlignment="1"/>
    <xf numFmtId="0" fontId="0" fillId="0" borderId="0" xfId="0" applyBorder="1" applyAlignment="1"/>
    <xf numFmtId="0" fontId="26" fillId="0" borderId="0" xfId="0" applyFont="1" applyBorder="1"/>
    <xf numFmtId="0" fontId="27" fillId="0" borderId="0" xfId="0" applyFont="1" applyBorder="1" applyAlignment="1">
      <alignment vertical="center" wrapText="1"/>
    </xf>
    <xf numFmtId="0" fontId="35" fillId="4" borderId="0" xfId="0" applyFont="1" applyFill="1" applyAlignment="1">
      <alignment horizontal="center" vertical="center" wrapText="1"/>
    </xf>
    <xf numFmtId="0" fontId="37" fillId="0" borderId="0" xfId="0" applyFont="1" applyAlignment="1">
      <alignment vertical="center" wrapText="1"/>
    </xf>
    <xf numFmtId="0" fontId="34" fillId="0" borderId="0" xfId="0" applyFont="1" applyAlignment="1">
      <alignment vertical="center" wrapText="1"/>
    </xf>
    <xf numFmtId="0" fontId="40"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horizontal="righ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29" fillId="0" borderId="0" xfId="0" applyFont="1" applyAlignment="1">
      <alignment vertical="center"/>
    </xf>
    <xf numFmtId="0" fontId="44" fillId="4" borderId="0" xfId="0" applyFont="1" applyFill="1" applyAlignment="1">
      <alignment vertical="center" wrapText="1"/>
    </xf>
    <xf numFmtId="0" fontId="28" fillId="4" borderId="0" xfId="0" applyFont="1" applyFill="1" applyAlignment="1">
      <alignment vertical="center" wrapText="1"/>
    </xf>
    <xf numFmtId="0" fontId="27" fillId="4" borderId="0" xfId="0" applyFont="1" applyFill="1" applyAlignment="1">
      <alignment horizontal="center" vertical="center" wrapText="1"/>
    </xf>
    <xf numFmtId="0" fontId="34" fillId="0" borderId="0" xfId="0" applyFont="1" applyBorder="1" applyAlignment="1">
      <alignment vertical="center" wrapText="1"/>
    </xf>
    <xf numFmtId="0" fontId="31" fillId="0" borderId="0" xfId="0" applyFont="1" applyBorder="1" applyAlignment="1">
      <alignment horizontal="right" vertical="center"/>
    </xf>
    <xf numFmtId="0" fontId="34" fillId="0" borderId="0" xfId="0" applyFont="1" applyBorder="1" applyAlignment="1">
      <alignment horizontal="right" vertical="center"/>
    </xf>
    <xf numFmtId="0" fontId="24" fillId="0" borderId="0" xfId="0" applyFont="1"/>
    <xf numFmtId="0" fontId="43" fillId="0" borderId="0" xfId="0" applyFont="1" applyBorder="1" applyAlignment="1">
      <alignment wrapText="1"/>
    </xf>
    <xf numFmtId="0" fontId="43" fillId="0" borderId="0" xfId="0" applyFont="1" applyBorder="1" applyAlignment="1">
      <alignment horizontal="right"/>
    </xf>
    <xf numFmtId="0" fontId="43" fillId="0" borderId="0" xfId="0" applyFont="1" applyAlignment="1"/>
    <xf numFmtId="0" fontId="43" fillId="0" borderId="0" xfId="0" applyFont="1" applyAlignment="1">
      <alignment horizontal="center"/>
    </xf>
    <xf numFmtId="0" fontId="46" fillId="0" borderId="0" xfId="0" applyFont="1" applyAlignment="1"/>
    <xf numFmtId="0" fontId="39" fillId="0" borderId="0" xfId="0" applyFont="1" applyBorder="1" applyAlignment="1">
      <alignment vertical="center" wrapText="1"/>
    </xf>
    <xf numFmtId="0" fontId="24" fillId="0" borderId="5" xfId="0" applyFont="1" applyBorder="1" applyAlignment="1"/>
    <xf numFmtId="0" fontId="10" fillId="0" borderId="0" xfId="0" applyFont="1"/>
    <xf numFmtId="0" fontId="11" fillId="0" borderId="0" xfId="0" applyFont="1" applyAlignment="1">
      <alignment horizontal="left" indent="1"/>
    </xf>
    <xf numFmtId="0" fontId="15" fillId="0" borderId="0" xfId="0" applyFont="1"/>
    <xf numFmtId="0" fontId="27" fillId="0" borderId="0" xfId="0" applyFont="1" applyAlignment="1">
      <alignment horizontal="left" vertical="center" wrapText="1" indent="2"/>
    </xf>
    <xf numFmtId="0" fontId="37" fillId="0" borderId="0" xfId="0" applyFont="1" applyAlignment="1">
      <alignment horizontal="left" vertical="center" wrapText="1" indent="2"/>
    </xf>
    <xf numFmtId="0" fontId="37" fillId="0" borderId="0" xfId="0" applyFont="1" applyBorder="1" applyAlignment="1">
      <alignment vertical="center" wrapText="1"/>
    </xf>
    <xf numFmtId="0" fontId="27" fillId="0" borderId="5" xfId="0" applyFont="1" applyBorder="1" applyAlignment="1">
      <alignment horizontal="left" vertical="center" wrapText="1" indent="2"/>
    </xf>
    <xf numFmtId="0" fontId="27" fillId="0" borderId="2" xfId="0" applyFont="1" applyBorder="1" applyAlignment="1">
      <alignment horizontal="left" vertical="center" wrapText="1" indent="2"/>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Border="1" applyAlignment="1">
      <alignment horizontal="left" vertical="center" wrapText="1" indent="2"/>
    </xf>
    <xf numFmtId="0" fontId="27" fillId="0" borderId="0" xfId="0" applyFont="1" applyBorder="1" applyAlignment="1">
      <alignment horizontal="right" vertical="center" wrapText="1"/>
    </xf>
    <xf numFmtId="0" fontId="46" fillId="0" borderId="0" xfId="0" applyFont="1" applyBorder="1" applyAlignment="1">
      <alignment wrapText="1"/>
    </xf>
    <xf numFmtId="0" fontId="24" fillId="0" borderId="0" xfId="0" applyFont="1" applyBorder="1" applyAlignment="1"/>
    <xf numFmtId="0" fontId="33" fillId="0" borderId="0" xfId="0" applyFont="1" applyBorder="1" applyAlignment="1">
      <alignment vertical="center" wrapText="1"/>
    </xf>
    <xf numFmtId="0" fontId="43" fillId="0" borderId="0" xfId="0" applyFont="1" applyAlignment="1">
      <alignment horizontal="left"/>
    </xf>
    <xf numFmtId="0" fontId="38" fillId="0" borderId="0" xfId="0" applyFont="1" applyBorder="1" applyAlignment="1">
      <alignment horizontal="center"/>
    </xf>
    <xf numFmtId="0" fontId="23" fillId="0" borderId="0" xfId="0" applyFont="1"/>
    <xf numFmtId="0" fontId="27" fillId="0" borderId="0" xfId="0" applyFont="1" applyAlignment="1">
      <alignment horizontal="left"/>
    </xf>
    <xf numFmtId="0" fontId="22" fillId="0" borderId="5" xfId="0" applyFont="1" applyBorder="1"/>
    <xf numFmtId="0" fontId="25" fillId="0" borderId="0" xfId="0" applyFont="1" applyBorder="1" applyAlignment="1">
      <alignment horizontal="left" indent="2"/>
    </xf>
    <xf numFmtId="0" fontId="11" fillId="0" borderId="0" xfId="0" applyFont="1" applyAlignment="1">
      <alignment horizontal="right"/>
    </xf>
    <xf numFmtId="0" fontId="38" fillId="0" borderId="0" xfId="0" applyFont="1" applyBorder="1" applyAlignment="1">
      <alignment horizontal="right"/>
    </xf>
    <xf numFmtId="0" fontId="19" fillId="0" borderId="0" xfId="0" applyFont="1"/>
    <xf numFmtId="0" fontId="27" fillId="0" borderId="0" xfId="0" applyFont="1" applyAlignment="1">
      <alignment horizontal="center" vertical="center" wrapText="1"/>
    </xf>
    <xf numFmtId="0" fontId="27" fillId="0" borderId="0" xfId="0" applyFont="1" applyAlignment="1">
      <alignment vertical="center" wrapText="1"/>
    </xf>
    <xf numFmtId="0" fontId="11" fillId="0" borderId="0" xfId="0" applyFont="1" applyFill="1" applyBorder="1" applyAlignment="1">
      <alignment horizontal="left" vertical="center" wrapText="1"/>
    </xf>
    <xf numFmtId="0" fontId="0" fillId="0" borderId="0" xfId="0" applyBorder="1" applyAlignment="1"/>
    <xf numFmtId="0" fontId="11" fillId="0" borderId="0" xfId="0" applyFont="1" applyFill="1" applyBorder="1" applyAlignment="1">
      <alignment horizontal="left" wrapText="1"/>
    </xf>
    <xf numFmtId="0" fontId="52" fillId="0" borderId="4" xfId="0" applyFont="1" applyFill="1" applyBorder="1" applyAlignment="1">
      <alignment horizontal="left"/>
    </xf>
    <xf numFmtId="0" fontId="23" fillId="0" borderId="4" xfId="0" applyFont="1" applyFill="1" applyBorder="1" applyAlignment="1">
      <alignment horizontal="left"/>
    </xf>
    <xf numFmtId="0" fontId="26" fillId="0" borderId="5" xfId="0" applyFont="1" applyBorder="1"/>
    <xf numFmtId="0" fontId="22" fillId="0" borderId="0" xfId="0" applyFont="1" applyAlignment="1"/>
    <xf numFmtId="0" fontId="22" fillId="0" borderId="0" xfId="0" applyFont="1" applyBorder="1" applyAlignment="1">
      <alignment horizontal="right"/>
    </xf>
    <xf numFmtId="0" fontId="0" fillId="6" borderId="0" xfId="0" applyFill="1"/>
    <xf numFmtId="0" fontId="42" fillId="0" borderId="0" xfId="0" applyFont="1" applyAlignment="1">
      <alignment horizontal="right" vertical="center" indent="2"/>
    </xf>
    <xf numFmtId="0" fontId="27" fillId="0" borderId="0" xfId="0" applyFont="1" applyBorder="1" applyAlignment="1">
      <alignment horizontal="center" vertical="center" wrapText="1"/>
    </xf>
    <xf numFmtId="0" fontId="60" fillId="0" borderId="0" xfId="0" applyFont="1"/>
    <xf numFmtId="0" fontId="61" fillId="0" borderId="0" xfId="0" applyFont="1" applyBorder="1" applyAlignment="1">
      <alignment vertical="center" wrapText="1"/>
    </xf>
    <xf numFmtId="0" fontId="60" fillId="0" borderId="0" xfId="0" applyFont="1" applyBorder="1" applyAlignment="1"/>
    <xf numFmtId="0" fontId="11" fillId="0" borderId="0" xfId="0" applyFont="1" applyBorder="1" applyAlignment="1">
      <alignment horizontal="right"/>
    </xf>
    <xf numFmtId="164" fontId="27" fillId="0" borderId="0" xfId="0" applyNumberFormat="1" applyFont="1" applyBorder="1" applyAlignment="1">
      <alignment vertical="center" wrapText="1"/>
    </xf>
    <xf numFmtId="0" fontId="0" fillId="6" borderId="0" xfId="0" applyFill="1" applyBorder="1"/>
    <xf numFmtId="0" fontId="16" fillId="0" borderId="0" xfId="0" applyFont="1" applyBorder="1"/>
    <xf numFmtId="0" fontId="24" fillId="0" borderId="5" xfId="0" applyFont="1" applyBorder="1" applyAlignment="1">
      <alignment horizontal="center"/>
    </xf>
    <xf numFmtId="0" fontId="27" fillId="3" borderId="5" xfId="0" applyFont="1" applyFill="1" applyBorder="1" applyAlignment="1">
      <alignment horizontal="center" vertical="center" wrapText="1"/>
    </xf>
    <xf numFmtId="0" fontId="0" fillId="0" borderId="0" xfId="0" applyAlignment="1">
      <alignment horizontal="center"/>
    </xf>
    <xf numFmtId="0" fontId="42" fillId="3" borderId="5" xfId="0" applyFont="1" applyFill="1" applyBorder="1" applyAlignment="1">
      <alignment horizontal="center" vertical="center" wrapText="1"/>
    </xf>
    <xf numFmtId="0" fontId="62" fillId="3" borderId="8" xfId="0" applyFont="1" applyFill="1" applyBorder="1" applyAlignment="1">
      <alignment horizontal="center"/>
    </xf>
    <xf numFmtId="0" fontId="11" fillId="0" borderId="0" xfId="0" applyFont="1" applyFill="1" applyBorder="1" applyAlignment="1">
      <alignment wrapText="1"/>
    </xf>
    <xf numFmtId="0" fontId="21" fillId="0" borderId="5" xfId="0" applyFont="1" applyBorder="1"/>
    <xf numFmtId="0" fontId="21" fillId="0" borderId="5" xfId="0" applyFont="1" applyBorder="1" applyAlignment="1">
      <alignment horizontal="left"/>
    </xf>
    <xf numFmtId="0" fontId="21" fillId="0" borderId="5" xfId="0" applyFont="1" applyBorder="1" applyAlignment="1">
      <alignment horizontal="center"/>
    </xf>
    <xf numFmtId="0" fontId="12" fillId="0" borderId="5" xfId="0" applyFont="1" applyBorder="1" applyAlignment="1">
      <alignment horizontal="center"/>
    </xf>
    <xf numFmtId="0" fontId="21" fillId="0" borderId="5" xfId="0" applyFont="1" applyBorder="1" applyAlignment="1">
      <alignment horizontal="center" wrapText="1"/>
    </xf>
    <xf numFmtId="0" fontId="12" fillId="0" borderId="0" xfId="0" applyFont="1" applyBorder="1" applyAlignment="1">
      <alignment horizontal="center" wrapText="1"/>
    </xf>
    <xf numFmtId="0" fontId="12" fillId="0" borderId="0" xfId="0" applyFont="1" applyBorder="1" applyAlignment="1">
      <alignment horizontal="left"/>
    </xf>
    <xf numFmtId="0" fontId="11" fillId="0" borderId="0" xfId="0" applyFont="1"/>
    <xf numFmtId="0" fontId="27" fillId="3" borderId="14" xfId="0" applyFont="1" applyFill="1" applyBorder="1" applyAlignment="1">
      <alignment horizontal="center"/>
    </xf>
    <xf numFmtId="0" fontId="63" fillId="0" borderId="0" xfId="0" applyFont="1" applyBorder="1" applyAlignment="1">
      <alignment horizontal="center"/>
    </xf>
    <xf numFmtId="0" fontId="27" fillId="3" borderId="14" xfId="0" applyFont="1" applyFill="1" applyBorder="1" applyAlignment="1">
      <alignment horizontal="center" vertical="center"/>
    </xf>
    <xf numFmtId="0" fontId="21" fillId="0" borderId="0" xfId="0" applyFont="1" applyBorder="1" applyAlignment="1">
      <alignment horizontal="left"/>
    </xf>
    <xf numFmtId="0" fontId="27" fillId="3" borderId="5" xfId="0" applyFont="1" applyFill="1" applyBorder="1" applyAlignment="1">
      <alignment horizontal="center"/>
    </xf>
    <xf numFmtId="0" fontId="12" fillId="0" borderId="0" xfId="0" applyFont="1" applyBorder="1"/>
    <xf numFmtId="0" fontId="11" fillId="0" borderId="0" xfId="0" applyFont="1" applyBorder="1" applyAlignment="1">
      <alignment horizontal="center" vertical="center" wrapText="1"/>
    </xf>
    <xf numFmtId="0" fontId="11" fillId="0" borderId="0" xfId="0" applyFont="1" applyBorder="1" applyAlignment="1">
      <alignment horizontal="center" wrapText="1"/>
    </xf>
    <xf numFmtId="0" fontId="21" fillId="0" borderId="0" xfId="0" applyFont="1" applyBorder="1" applyAlignment="1">
      <alignment horizontal="center"/>
    </xf>
    <xf numFmtId="0" fontId="21" fillId="0" borderId="0" xfId="0" applyFont="1" applyBorder="1"/>
    <xf numFmtId="0" fontId="21" fillId="0" borderId="0" xfId="0" applyFont="1" applyBorder="1" applyAlignment="1">
      <alignment horizontal="center" wrapText="1"/>
    </xf>
    <xf numFmtId="0" fontId="12" fillId="0" borderId="4" xfId="0" applyFont="1" applyBorder="1" applyAlignment="1">
      <alignment horizontal="right"/>
    </xf>
    <xf numFmtId="0" fontId="11" fillId="0" borderId="4" xfId="0" applyFont="1" applyBorder="1" applyAlignment="1">
      <alignment horizontal="left"/>
    </xf>
    <xf numFmtId="0" fontId="27" fillId="3" borderId="4" xfId="0" applyFont="1" applyFill="1" applyBorder="1" applyAlignment="1">
      <alignment horizontal="center"/>
    </xf>
    <xf numFmtId="0" fontId="63" fillId="0" borderId="4" xfId="0" applyFont="1" applyBorder="1" applyAlignment="1">
      <alignment horizontal="center"/>
    </xf>
    <xf numFmtId="0" fontId="27" fillId="3" borderId="4" xfId="0" applyFont="1" applyFill="1" applyBorder="1" applyAlignment="1">
      <alignment horizontal="center" wrapText="1"/>
    </xf>
    <xf numFmtId="0" fontId="63" fillId="0" borderId="4" xfId="0" applyFont="1" applyBorder="1" applyAlignment="1">
      <alignment horizontal="center" wrapText="1"/>
    </xf>
    <xf numFmtId="0" fontId="12" fillId="0" borderId="0" xfId="0" applyFont="1" applyBorder="1" applyAlignment="1">
      <alignment horizontal="right"/>
    </xf>
    <xf numFmtId="0" fontId="27" fillId="0" borderId="0" xfId="0" applyFont="1" applyBorder="1" applyAlignment="1">
      <alignment horizontal="right"/>
    </xf>
    <xf numFmtId="0" fontId="63" fillId="0" borderId="12" xfId="0" applyFont="1" applyBorder="1" applyAlignment="1">
      <alignment horizontal="center" wrapText="1"/>
    </xf>
    <xf numFmtId="0" fontId="27" fillId="0" borderId="0" xfId="0" applyFont="1" applyBorder="1" applyAlignment="1">
      <alignment horizontal="right" wrapText="1"/>
    </xf>
    <xf numFmtId="0" fontId="11" fillId="0" borderId="0" xfId="0" applyFont="1" applyBorder="1" applyAlignment="1">
      <alignment horizontal="left"/>
    </xf>
    <xf numFmtId="0" fontId="27" fillId="3" borderId="6" xfId="0" applyFont="1" applyFill="1" applyBorder="1" applyAlignment="1">
      <alignment horizontal="center"/>
    </xf>
    <xf numFmtId="0" fontId="35" fillId="3" borderId="13" xfId="0" applyFont="1" applyFill="1" applyBorder="1" applyAlignment="1">
      <alignment horizontal="center"/>
    </xf>
    <xf numFmtId="0" fontId="64" fillId="0" borderId="0" xfId="0" applyFont="1" applyBorder="1" applyAlignment="1"/>
    <xf numFmtId="0" fontId="66" fillId="0" borderId="0" xfId="0" applyFont="1" applyAlignment="1">
      <alignment horizontal="left" vertical="center"/>
    </xf>
    <xf numFmtId="0" fontId="67" fillId="0" borderId="0" xfId="0" applyFont="1"/>
    <xf numFmtId="0" fontId="9" fillId="0" borderId="0" xfId="0" applyFont="1"/>
    <xf numFmtId="0" fontId="0" fillId="0" borderId="0" xfId="0" applyAlignment="1">
      <alignment vertical="center" wrapText="1"/>
    </xf>
    <xf numFmtId="0" fontId="11" fillId="0" borderId="0" xfId="0" applyFont="1" applyAlignment="1">
      <alignment vertical="center" wrapText="1"/>
    </xf>
    <xf numFmtId="0" fontId="70" fillId="0" borderId="0" xfId="0" applyFont="1" applyAlignment="1">
      <alignment vertical="top"/>
    </xf>
    <xf numFmtId="0" fontId="71" fillId="0" borderId="0" xfId="0" applyFont="1" applyAlignment="1">
      <alignment horizontal="left" vertical="top"/>
    </xf>
    <xf numFmtId="0" fontId="27" fillId="3" borderId="5" xfId="0" applyFont="1" applyFill="1" applyBorder="1" applyAlignment="1">
      <alignment horizontal="center" vertical="center"/>
    </xf>
    <xf numFmtId="0" fontId="27" fillId="3" borderId="2" xfId="0" applyFont="1" applyFill="1" applyBorder="1" applyAlignment="1">
      <alignment horizontal="center"/>
    </xf>
    <xf numFmtId="0" fontId="27" fillId="0" borderId="16" xfId="0" applyFont="1" applyBorder="1" applyAlignment="1">
      <alignment horizontal="center" vertical="center" wrapText="1"/>
    </xf>
    <xf numFmtId="0" fontId="11" fillId="0" borderId="5" xfId="0" applyFont="1" applyBorder="1" applyAlignment="1">
      <alignment horizontal="center"/>
    </xf>
    <xf numFmtId="0" fontId="26" fillId="0" borderId="5" xfId="0" applyFont="1" applyBorder="1" applyAlignment="1">
      <alignment horizontal="center"/>
    </xf>
    <xf numFmtId="0" fontId="26" fillId="0" borderId="0" xfId="0" applyFont="1"/>
    <xf numFmtId="0" fontId="26" fillId="0" borderId="0" xfId="0" applyFont="1" applyAlignment="1">
      <alignment wrapText="1"/>
    </xf>
    <xf numFmtId="0" fontId="24" fillId="0" borderId="0" xfId="0" applyFont="1" applyAlignment="1"/>
    <xf numFmtId="0" fontId="26" fillId="0" borderId="0" xfId="0" applyFont="1" applyAlignment="1"/>
    <xf numFmtId="0" fontId="26" fillId="0" borderId="5" xfId="0" applyFont="1" applyBorder="1" applyAlignment="1"/>
    <xf numFmtId="0" fontId="73" fillId="0" borderId="0" xfId="0" applyFont="1"/>
    <xf numFmtId="0" fontId="24" fillId="0" borderId="0" xfId="0" applyFont="1" applyAlignment="1">
      <alignment horizontal="center"/>
    </xf>
    <xf numFmtId="0" fontId="24" fillId="0" borderId="0" xfId="0" applyFont="1" applyBorder="1" applyAlignment="1">
      <alignment horizontal="center"/>
    </xf>
    <xf numFmtId="0" fontId="11" fillId="0" borderId="0" xfId="0" applyFont="1" applyAlignment="1">
      <alignment horizontal="left"/>
    </xf>
    <xf numFmtId="0" fontId="11" fillId="0" borderId="0" xfId="0" applyFont="1" applyAlignment="1">
      <alignment horizontal="left"/>
    </xf>
    <xf numFmtId="0" fontId="24" fillId="0" borderId="0" xfId="0" applyFont="1" applyBorder="1" applyAlignment="1">
      <alignment horizontal="center"/>
    </xf>
    <xf numFmtId="0" fontId="24"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indent="2"/>
    </xf>
    <xf numFmtId="0" fontId="22" fillId="6" borderId="0" xfId="0" applyFont="1" applyFill="1"/>
    <xf numFmtId="0" fontId="0" fillId="6" borderId="0" xfId="0" applyFill="1" applyAlignment="1">
      <alignment horizontal="center"/>
    </xf>
    <xf numFmtId="0" fontId="0" fillId="6" borderId="0" xfId="0" applyFill="1" applyBorder="1" applyAlignment="1">
      <alignment horizontal="center"/>
    </xf>
    <xf numFmtId="0" fontId="27" fillId="5" borderId="2"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wrapText="1"/>
    </xf>
    <xf numFmtId="0" fontId="27" fillId="0" borderId="5" xfId="0" applyFont="1" applyBorder="1" applyAlignment="1">
      <alignment horizontal="center" wrapText="1"/>
    </xf>
    <xf numFmtId="0" fontId="27" fillId="0" borderId="2" xfId="0" applyFont="1" applyBorder="1" applyAlignment="1">
      <alignment horizontal="center" wrapText="1"/>
    </xf>
    <xf numFmtId="0" fontId="27" fillId="5" borderId="2" xfId="0" applyFont="1" applyFill="1" applyBorder="1" applyAlignment="1">
      <alignment horizontal="center" wrapText="1"/>
    </xf>
    <xf numFmtId="0" fontId="73" fillId="0" borderId="0" xfId="0" applyFont="1" applyAlignment="1">
      <alignment horizontal="center"/>
    </xf>
    <xf numFmtId="0" fontId="27" fillId="0" borderId="0" xfId="0" applyFont="1" applyBorder="1" applyAlignment="1">
      <alignment horizontal="center" wrapText="1"/>
    </xf>
    <xf numFmtId="0" fontId="35" fillId="0" borderId="0" xfId="0" applyFont="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horizontal="center" wrapText="1"/>
    </xf>
    <xf numFmtId="0" fontId="27" fillId="4" borderId="0" xfId="0" applyFont="1" applyFill="1" applyBorder="1" applyAlignment="1">
      <alignment horizontal="center" vertical="center" wrapText="1"/>
    </xf>
    <xf numFmtId="0" fontId="27" fillId="4" borderId="0" xfId="0" applyFont="1" applyFill="1" applyAlignment="1">
      <alignment horizontal="center" wrapText="1"/>
    </xf>
    <xf numFmtId="0" fontId="27" fillId="0" borderId="0" xfId="0" applyFont="1" applyAlignment="1">
      <alignment horizontal="center" wrapText="1"/>
    </xf>
    <xf numFmtId="0" fontId="27" fillId="4" borderId="0" xfId="0" applyFont="1" applyFill="1" applyBorder="1" applyAlignment="1">
      <alignment horizontal="left" vertical="center" wrapText="1" indent="2"/>
    </xf>
    <xf numFmtId="0" fontId="80" fillId="0" borderId="0" xfId="0" applyFont="1" applyBorder="1" applyAlignment="1">
      <alignment horizontal="center" vertical="center" wrapText="1"/>
    </xf>
    <xf numFmtId="0" fontId="80" fillId="0" borderId="0" xfId="0" applyFont="1" applyBorder="1" applyAlignment="1">
      <alignment vertical="center" wrapText="1"/>
    </xf>
    <xf numFmtId="0" fontId="80" fillId="0" borderId="0" xfId="0" applyFont="1" applyBorder="1" applyAlignment="1">
      <alignment horizontal="center" wrapText="1"/>
    </xf>
    <xf numFmtId="0" fontId="27" fillId="4" borderId="0" xfId="0" applyFont="1" applyFill="1" applyBorder="1" applyAlignment="1">
      <alignment vertical="center" wrapText="1"/>
    </xf>
    <xf numFmtId="0" fontId="73" fillId="0" borderId="5" xfId="0" applyFont="1" applyBorder="1" applyAlignment="1">
      <alignment horizontal="center"/>
    </xf>
    <xf numFmtId="0" fontId="73" fillId="0" borderId="0" xfId="0" applyFont="1" applyBorder="1"/>
    <xf numFmtId="0" fontId="73" fillId="0" borderId="2" xfId="0" applyFont="1" applyBorder="1" applyAlignment="1">
      <alignment horizontal="center"/>
    </xf>
    <xf numFmtId="0" fontId="27" fillId="5" borderId="0" xfId="0" applyFont="1" applyFill="1" applyBorder="1" applyAlignment="1">
      <alignment horizontal="left" vertical="center" wrapText="1" indent="2"/>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5" fillId="0" borderId="1" xfId="0" applyFont="1" applyBorder="1" applyAlignment="1">
      <alignment horizontal="center" wrapText="1"/>
    </xf>
    <xf numFmtId="0" fontId="73" fillId="0" borderId="0" xfId="0" applyFont="1" applyBorder="1" applyAlignment="1">
      <alignment horizontal="center"/>
    </xf>
    <xf numFmtId="0" fontId="27" fillId="5"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11" fillId="0" borderId="5" xfId="0" applyFont="1" applyFill="1" applyBorder="1" applyAlignment="1">
      <alignment horizontal="left" wrapText="1" indent="1"/>
    </xf>
    <xf numFmtId="0" fontId="11" fillId="0" borderId="5" xfId="0" applyFont="1" applyFill="1" applyBorder="1" applyAlignment="1">
      <alignment horizontal="left" vertical="center" wrapText="1" indent="1"/>
    </xf>
    <xf numFmtId="0" fontId="11" fillId="0" borderId="21" xfId="0" applyFont="1" applyFill="1" applyBorder="1" applyAlignment="1">
      <alignment horizontal="left" vertical="center" wrapText="1" indent="1"/>
    </xf>
    <xf numFmtId="0" fontId="26" fillId="0" borderId="19" xfId="0" applyFont="1" applyBorder="1" applyAlignment="1">
      <alignment horizontal="left" vertical="center" indent="2"/>
    </xf>
    <xf numFmtId="0" fontId="22" fillId="3" borderId="8" xfId="0" applyFont="1" applyFill="1" applyBorder="1"/>
    <xf numFmtId="0" fontId="19" fillId="3" borderId="8" xfId="0" applyFont="1" applyFill="1" applyBorder="1" applyAlignment="1">
      <alignment horizontal="right"/>
    </xf>
    <xf numFmtId="0" fontId="24" fillId="3" borderId="1" xfId="0" applyFont="1" applyFill="1" applyBorder="1" applyAlignment="1">
      <alignment horizontal="right" vertical="center"/>
    </xf>
    <xf numFmtId="0" fontId="11" fillId="0" borderId="0" xfId="0" applyFont="1" applyBorder="1" applyAlignment="1">
      <alignment horizontal="center"/>
    </xf>
    <xf numFmtId="0" fontId="26" fillId="0" borderId="0" xfId="0" applyFont="1" applyAlignment="1">
      <alignment horizontal="left" vertical="top"/>
    </xf>
    <xf numFmtId="0" fontId="11" fillId="0" borderId="0" xfId="0" applyFont="1" applyBorder="1" applyAlignment="1">
      <alignment horizontal="center"/>
    </xf>
    <xf numFmtId="1" fontId="11" fillId="0" borderId="2" xfId="0" applyNumberFormat="1" applyFont="1" applyBorder="1" applyAlignment="1">
      <alignment horizontal="center"/>
    </xf>
    <xf numFmtId="0" fontId="82" fillId="0" borderId="0" xfId="0" applyFont="1"/>
    <xf numFmtId="0" fontId="83" fillId="0" borderId="0" xfId="0" applyFont="1"/>
    <xf numFmtId="0" fontId="20" fillId="0" borderId="0" xfId="0" applyFont="1"/>
    <xf numFmtId="0" fontId="83" fillId="0" borderId="0" xfId="0" applyFont="1" applyAlignment="1">
      <alignment horizontal="center"/>
    </xf>
    <xf numFmtId="0" fontId="22" fillId="0" borderId="4" xfId="0" applyFont="1" applyBorder="1"/>
    <xf numFmtId="0" fontId="9" fillId="0" borderId="20" xfId="0" applyFont="1" applyBorder="1" applyAlignment="1">
      <alignment horizontal="right"/>
    </xf>
    <xf numFmtId="0" fontId="9" fillId="0" borderId="0" xfId="0" applyFont="1" applyBorder="1" applyAlignment="1">
      <alignment horizontal="right"/>
    </xf>
    <xf numFmtId="0" fontId="22" fillId="0" borderId="0" xfId="0" applyFont="1" applyBorder="1" applyAlignment="1"/>
    <xf numFmtId="1" fontId="11" fillId="0" borderId="0" xfId="0" applyNumberFormat="1" applyFont="1" applyBorder="1" applyAlignment="1">
      <alignment horizontal="center"/>
    </xf>
    <xf numFmtId="0" fontId="76" fillId="0" borderId="0" xfId="1" applyFont="1" applyAlignment="1">
      <alignment horizontal="left" indent="2"/>
    </xf>
    <xf numFmtId="0" fontId="24" fillId="0" borderId="0" xfId="0" applyFont="1" applyAlignment="1">
      <alignment horizontal="left" indent="2"/>
    </xf>
    <xf numFmtId="0" fontId="22" fillId="3" borderId="9" xfId="0" applyFont="1" applyFill="1" applyBorder="1"/>
    <xf numFmtId="0" fontId="22" fillId="3" borderId="23" xfId="0" applyFont="1" applyFill="1" applyBorder="1"/>
    <xf numFmtId="0" fontId="22" fillId="3" borderId="11" xfId="0" applyFont="1" applyFill="1" applyBorder="1"/>
    <xf numFmtId="0" fontId="24" fillId="0" borderId="0" xfId="0" applyFont="1" applyAlignment="1">
      <alignment horizontal="right"/>
    </xf>
    <xf numFmtId="0" fontId="26" fillId="0" borderId="0" xfId="0" applyFont="1" applyAlignment="1">
      <alignment horizontal="right"/>
    </xf>
    <xf numFmtId="0" fontId="24" fillId="0" borderId="0" xfId="0" applyFont="1" applyAlignment="1">
      <alignment horizontal="right" vertical="center" wrapText="1"/>
    </xf>
    <xf numFmtId="0" fontId="24" fillId="0" borderId="2" xfId="0" applyFont="1" applyBorder="1" applyAlignment="1">
      <alignment horizontal="center"/>
    </xf>
    <xf numFmtId="165" fontId="24" fillId="0" borderId="5" xfId="0" applyNumberFormat="1" applyFont="1" applyBorder="1" applyAlignment="1">
      <alignment horizontal="center"/>
    </xf>
    <xf numFmtId="0" fontId="43" fillId="0" borderId="5" xfId="0" applyFont="1" applyBorder="1" applyAlignment="1">
      <alignment horizontal="left" indent="1"/>
    </xf>
    <xf numFmtId="1" fontId="26" fillId="0" borderId="5" xfId="0" applyNumberFormat="1" applyFont="1" applyBorder="1" applyAlignment="1">
      <alignment horizontal="center"/>
    </xf>
    <xf numFmtId="0" fontId="24" fillId="3" borderId="0" xfId="0" applyFont="1" applyFill="1" applyBorder="1" applyAlignment="1">
      <alignment horizontal="right" vertical="center" wrapText="1"/>
    </xf>
    <xf numFmtId="0" fontId="26" fillId="0" borderId="0" xfId="0" applyFont="1" applyBorder="1" applyAlignment="1">
      <alignment horizontal="center"/>
    </xf>
    <xf numFmtId="0" fontId="43" fillId="0" borderId="0" xfId="0" applyFont="1" applyBorder="1" applyAlignment="1">
      <alignment horizontal="left" indent="1"/>
    </xf>
    <xf numFmtId="0" fontId="22" fillId="0" borderId="0" xfId="0" applyFont="1" applyBorder="1" applyAlignment="1">
      <alignment horizontal="left"/>
    </xf>
    <xf numFmtId="0" fontId="43" fillId="0" borderId="0" xfId="0" quotePrefix="1" applyFont="1" applyBorder="1" applyAlignment="1">
      <alignment horizontal="center"/>
    </xf>
    <xf numFmtId="0" fontId="24" fillId="0" borderId="0" xfId="0" applyFont="1" applyAlignment="1">
      <alignment horizontal="left" wrapText="1"/>
    </xf>
    <xf numFmtId="0" fontId="26" fillId="0" borderId="0" xfId="0" applyFont="1" applyBorder="1" applyAlignment="1"/>
    <xf numFmtId="1" fontId="26" fillId="0" borderId="0" xfId="0" applyNumberFormat="1" applyFont="1" applyBorder="1" applyAlignment="1">
      <alignment horizontal="center"/>
    </xf>
    <xf numFmtId="0" fontId="26" fillId="0" borderId="2" xfId="0" applyFont="1" applyBorder="1" applyAlignment="1">
      <alignment horizontal="center"/>
    </xf>
    <xf numFmtId="1" fontId="26" fillId="0" borderId="2" xfId="0" applyNumberFormat="1" applyFont="1" applyBorder="1" applyAlignment="1">
      <alignment horizontal="center"/>
    </xf>
    <xf numFmtId="0" fontId="24" fillId="0" borderId="0" xfId="0" applyFont="1" applyAlignment="1">
      <alignment horizontal="right" wrapText="1"/>
    </xf>
    <xf numFmtId="0" fontId="77" fillId="0" borderId="0" xfId="1" applyFont="1" applyAlignment="1">
      <alignment horizontal="left" indent="2"/>
    </xf>
    <xf numFmtId="0" fontId="11" fillId="0" borderId="0" xfId="0" applyFont="1" applyBorder="1"/>
    <xf numFmtId="0" fontId="28" fillId="0" borderId="0" xfId="0" applyFont="1" applyAlignment="1">
      <alignment horizontal="center" vertical="center" wrapText="1"/>
    </xf>
    <xf numFmtId="0" fontId="28" fillId="0" borderId="0" xfId="0" applyFont="1" applyAlignment="1">
      <alignment vertical="center" wrapText="1"/>
    </xf>
    <xf numFmtId="0" fontId="24" fillId="3" borderId="0" xfId="0" applyFont="1" applyFill="1" applyBorder="1" applyAlignment="1">
      <alignment horizontal="right" vertical="center"/>
    </xf>
    <xf numFmtId="0" fontId="27" fillId="4" borderId="0" xfId="0" applyFont="1" applyFill="1" applyAlignment="1">
      <alignment horizontal="center" vertical="center"/>
    </xf>
    <xf numFmtId="0" fontId="22" fillId="0" borderId="0" xfId="0" applyFont="1" applyAlignment="1">
      <alignment horizontal="center"/>
    </xf>
    <xf numFmtId="0" fontId="86"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left" vertical="center" indent="1"/>
    </xf>
    <xf numFmtId="167" fontId="23" fillId="3" borderId="0" xfId="0" applyNumberFormat="1" applyFont="1" applyFill="1" applyBorder="1" applyAlignment="1">
      <alignment horizontal="right" indent="2"/>
    </xf>
    <xf numFmtId="0" fontId="23" fillId="3" borderId="0" xfId="0" applyFont="1" applyFill="1" applyBorder="1" applyAlignment="1">
      <alignment horizontal="right" vertical="center" indent="2"/>
    </xf>
    <xf numFmtId="1" fontId="23" fillId="3" borderId="1" xfId="0" applyNumberFormat="1" applyFont="1" applyFill="1" applyBorder="1" applyAlignment="1">
      <alignment horizontal="left" vertical="center" indent="5"/>
    </xf>
    <xf numFmtId="0" fontId="24" fillId="0" borderId="5" xfId="0" applyFont="1" applyBorder="1"/>
    <xf numFmtId="2" fontId="24" fillId="0" borderId="5" xfId="0" applyNumberFormat="1" applyFont="1" applyBorder="1" applyAlignment="1">
      <alignment horizontal="center"/>
    </xf>
    <xf numFmtId="168" fontId="11" fillId="0" borderId="0" xfId="0" applyNumberFormat="1" applyFont="1" applyBorder="1"/>
    <xf numFmtId="0" fontId="75" fillId="0" borderId="0" xfId="0" applyFont="1" applyBorder="1" applyAlignment="1"/>
    <xf numFmtId="0" fontId="26" fillId="0" borderId="0" xfId="0" applyFont="1" applyBorder="1" applyAlignment="1">
      <alignment wrapText="1"/>
    </xf>
    <xf numFmtId="0" fontId="26" fillId="0" borderId="1" xfId="0" applyFont="1" applyBorder="1" applyAlignment="1">
      <alignment horizontal="left" vertical="top"/>
    </xf>
    <xf numFmtId="0" fontId="24" fillId="0" borderId="1" xfId="0" applyFont="1" applyBorder="1"/>
    <xf numFmtId="0" fontId="22" fillId="0" borderId="1" xfId="0" applyFont="1" applyBorder="1"/>
    <xf numFmtId="0" fontId="11" fillId="0" borderId="1" xfId="0" applyFont="1" applyBorder="1"/>
    <xf numFmtId="0" fontId="26" fillId="0" borderId="0" xfId="0" applyFont="1" applyAlignment="1">
      <alignment horizontal="left"/>
    </xf>
    <xf numFmtId="0" fontId="11" fillId="0" borderId="1" xfId="0" applyFont="1" applyFill="1" applyBorder="1" applyAlignment="1">
      <alignment horizontal="left"/>
    </xf>
    <xf numFmtId="0" fontId="45" fillId="0" borderId="0" xfId="0" applyFont="1" applyAlignment="1">
      <alignment horizontal="left" indent="1"/>
    </xf>
    <xf numFmtId="0" fontId="22" fillId="6" borderId="0" xfId="0" applyFont="1" applyFill="1" applyAlignment="1">
      <alignment vertical="center"/>
    </xf>
    <xf numFmtId="0" fontId="23" fillId="6" borderId="0" xfId="0" applyFont="1" applyFill="1" applyAlignment="1">
      <alignment vertical="center"/>
    </xf>
    <xf numFmtId="0" fontId="22" fillId="6" borderId="0" xfId="0" applyFont="1" applyFill="1" applyBorder="1" applyAlignment="1">
      <alignment vertical="center"/>
    </xf>
    <xf numFmtId="0" fontId="55" fillId="0" borderId="0" xfId="0" applyFont="1" applyFill="1" applyAlignment="1">
      <alignment vertical="center" wrapText="1"/>
    </xf>
    <xf numFmtId="0" fontId="45" fillId="0" borderId="0" xfId="0" applyFont="1" applyFill="1" applyAlignment="1">
      <alignment vertical="center" wrapText="1"/>
    </xf>
    <xf numFmtId="0" fontId="46" fillId="0" borderId="0" xfId="0" applyFont="1" applyFill="1" applyAlignment="1">
      <alignment vertical="center" wrapText="1"/>
    </xf>
    <xf numFmtId="0" fontId="45" fillId="0" borderId="5"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0" xfId="0" applyFont="1" applyFill="1" applyAlignment="1">
      <alignment vertical="center" wrapText="1"/>
    </xf>
    <xf numFmtId="0" fontId="54" fillId="0" borderId="2" xfId="0" applyFont="1" applyFill="1" applyBorder="1" applyAlignment="1">
      <alignment horizontal="center" vertical="center" wrapText="1"/>
    </xf>
    <xf numFmtId="0" fontId="54" fillId="0" borderId="0" xfId="0" applyFont="1" applyFill="1" applyAlignment="1">
      <alignment vertical="center" wrapText="1"/>
    </xf>
    <xf numFmtId="0" fontId="53" fillId="6" borderId="0" xfId="0" applyFont="1" applyFill="1" applyBorder="1" applyAlignment="1">
      <alignment vertical="center" wrapText="1"/>
    </xf>
    <xf numFmtId="0" fontId="11" fillId="6" borderId="0" xfId="0" applyFont="1" applyFill="1" applyBorder="1"/>
    <xf numFmtId="0" fontId="23" fillId="6" borderId="0" xfId="0" applyFont="1" applyFill="1" applyBorder="1"/>
    <xf numFmtId="0" fontId="23" fillId="6" borderId="0" xfId="0" applyFont="1" applyFill="1" applyBorder="1" applyAlignment="1">
      <alignment horizontal="center"/>
    </xf>
    <xf numFmtId="0" fontId="11" fillId="0" borderId="0" xfId="0" applyFont="1" applyAlignment="1">
      <alignment horizontal="left" indent="1"/>
    </xf>
    <xf numFmtId="0" fontId="27" fillId="3" borderId="5" xfId="0" applyFont="1" applyFill="1" applyBorder="1" applyAlignment="1">
      <alignment horizontal="center" vertical="center" wrapText="1"/>
    </xf>
    <xf numFmtId="0" fontId="41" fillId="0" borderId="0" xfId="0" applyFont="1" applyAlignment="1">
      <alignment vertical="center" wrapText="1"/>
    </xf>
    <xf numFmtId="0" fontId="27" fillId="0" borderId="0" xfId="0" applyFont="1" applyAlignment="1">
      <alignment vertical="center" wrapText="1"/>
    </xf>
    <xf numFmtId="0" fontId="27" fillId="0" borderId="0" xfId="0" applyFont="1" applyAlignment="1">
      <alignment horizontal="left" vertical="center" wrapText="1" indent="1"/>
    </xf>
    <xf numFmtId="0" fontId="37" fillId="0" borderId="0" xfId="0" applyFont="1" applyAlignment="1">
      <alignment vertical="center" wrapText="1"/>
    </xf>
    <xf numFmtId="0" fontId="27" fillId="4" borderId="0" xfId="0" applyFont="1" applyFill="1" applyAlignment="1">
      <alignment vertical="center" wrapText="1"/>
    </xf>
    <xf numFmtId="0" fontId="27" fillId="4" borderId="0" xfId="0" applyFont="1" applyFill="1" applyAlignment="1">
      <alignment horizontal="center" vertical="center" wrapText="1"/>
    </xf>
    <xf numFmtId="0" fontId="11" fillId="0" borderId="0" xfId="0" applyFont="1" applyFill="1" applyBorder="1" applyAlignment="1">
      <alignment horizontal="left" wrapText="1"/>
    </xf>
    <xf numFmtId="0" fontId="11" fillId="0" borderId="0" xfId="0" applyFont="1" applyAlignment="1">
      <alignment horizontal="right"/>
    </xf>
    <xf numFmtId="0" fontId="24" fillId="0" borderId="0" xfId="0" applyFont="1" applyAlignment="1">
      <alignment horizontal="right"/>
    </xf>
    <xf numFmtId="0" fontId="83" fillId="0" borderId="0" xfId="0" applyFont="1" applyAlignment="1"/>
    <xf numFmtId="0" fontId="11" fillId="0" borderId="0" xfId="0" applyFont="1" applyAlignment="1"/>
    <xf numFmtId="0" fontId="24" fillId="0" borderId="1" xfId="0" applyFont="1" applyBorder="1" applyAlignment="1"/>
    <xf numFmtId="0" fontId="11" fillId="0" borderId="1" xfId="0" applyFont="1" applyBorder="1" applyAlignment="1"/>
    <xf numFmtId="0" fontId="82" fillId="0" borderId="0" xfId="0" applyFont="1" applyAlignment="1"/>
    <xf numFmtId="0" fontId="22" fillId="0" borderId="1" xfId="0" applyFont="1" applyBorder="1" applyAlignment="1"/>
    <xf numFmtId="0" fontId="29" fillId="0" borderId="0" xfId="0" applyFont="1" applyAlignment="1">
      <alignment horizontal="left" vertical="center" indent="1"/>
    </xf>
    <xf numFmtId="0" fontId="27" fillId="0" borderId="0" xfId="0" applyFont="1" applyAlignment="1">
      <alignment horizontal="left" vertical="center" indent="2"/>
    </xf>
    <xf numFmtId="0" fontId="27" fillId="0" borderId="0" xfId="0" applyFont="1" applyAlignment="1">
      <alignment horizontal="left" vertical="center" indent="11"/>
    </xf>
    <xf numFmtId="0" fontId="27" fillId="0" borderId="0" xfId="0" applyFont="1" applyAlignment="1">
      <alignment horizontal="left" vertical="center" indent="4"/>
    </xf>
    <xf numFmtId="0" fontId="29" fillId="0" borderId="0" xfId="0" applyFont="1" applyAlignment="1">
      <alignment horizontal="left" vertical="center" indent="6"/>
    </xf>
    <xf numFmtId="0" fontId="27" fillId="0" borderId="0" xfId="0" applyFont="1" applyAlignment="1">
      <alignment horizontal="left" vertical="center" indent="16"/>
    </xf>
    <xf numFmtId="0" fontId="81" fillId="0" borderId="0" xfId="0" applyFont="1" applyAlignment="1"/>
    <xf numFmtId="0" fontId="27" fillId="0" borderId="0" xfId="0" applyFont="1" applyAlignment="1">
      <alignment horizontal="left" vertical="center" indent="8"/>
    </xf>
    <xf numFmtId="0" fontId="27" fillId="0" borderId="0" xfId="0" applyFont="1" applyAlignment="1">
      <alignment horizontal="left" vertical="center" indent="1"/>
    </xf>
    <xf numFmtId="0" fontId="27" fillId="0" borderId="0" xfId="0" applyFont="1" applyAlignment="1">
      <alignment horizontal="left" vertical="center" indent="9"/>
    </xf>
    <xf numFmtId="0" fontId="27" fillId="0" borderId="2" xfId="0" applyFont="1" applyBorder="1" applyAlignment="1">
      <alignment horizontal="left" vertical="center" indent="2"/>
    </xf>
    <xf numFmtId="0" fontId="37" fillId="0" borderId="0" xfId="0" applyFont="1" applyAlignment="1">
      <alignment horizontal="left" vertical="center" indent="2"/>
    </xf>
    <xf numFmtId="0" fontId="27" fillId="0" borderId="0" xfId="0" applyFont="1" applyAlignment="1">
      <alignment horizontal="left" vertical="center" indent="14"/>
    </xf>
    <xf numFmtId="0" fontId="27" fillId="0" borderId="5" xfId="0" applyFont="1" applyBorder="1" applyAlignment="1">
      <alignment horizontal="left" vertical="center" indent="2"/>
    </xf>
    <xf numFmtId="0" fontId="27" fillId="0" borderId="0" xfId="0" applyFont="1" applyBorder="1" applyAlignment="1">
      <alignment horizontal="left" vertical="center" indent="2"/>
    </xf>
    <xf numFmtId="0" fontId="42" fillId="0" borderId="1" xfId="0" applyFont="1" applyBorder="1" applyAlignment="1">
      <alignment vertical="center"/>
    </xf>
    <xf numFmtId="0" fontId="45" fillId="0" borderId="0" xfId="0" applyFont="1" applyFill="1" applyAlignment="1">
      <alignment vertical="center"/>
    </xf>
    <xf numFmtId="0" fontId="0" fillId="0" borderId="0" xfId="0" applyFill="1" applyAlignment="1">
      <alignment vertical="top"/>
    </xf>
    <xf numFmtId="0" fontId="9" fillId="0" borderId="0" xfId="0" applyFont="1" applyFill="1" applyBorder="1" applyAlignment="1">
      <alignment horizontal="left" vertical="top"/>
    </xf>
    <xf numFmtId="0" fontId="19" fillId="0" borderId="0" xfId="0" applyFont="1" applyAlignment="1"/>
    <xf numFmtId="0" fontId="26" fillId="0" borderId="0" xfId="0" applyFont="1" applyAlignment="1">
      <alignment horizontal="left" indent="1"/>
    </xf>
    <xf numFmtId="0" fontId="72" fillId="0" borderId="0" xfId="1"/>
    <xf numFmtId="168" fontId="27" fillId="0" borderId="2" xfId="0" applyNumberFormat="1" applyFont="1" applyBorder="1" applyAlignment="1">
      <alignment horizontal="left"/>
    </xf>
    <xf numFmtId="0" fontId="27" fillId="0" borderId="2" xfId="0" applyNumberFormat="1" applyFont="1" applyBorder="1" applyAlignment="1"/>
    <xf numFmtId="49" fontId="27" fillId="0" borderId="5" xfId="0" applyNumberFormat="1" applyFont="1" applyBorder="1" applyAlignment="1"/>
    <xf numFmtId="0" fontId="35" fillId="0" borderId="0" xfId="0" applyFont="1" applyAlignment="1">
      <alignment horizontal="right" vertical="center"/>
    </xf>
    <xf numFmtId="168" fontId="27" fillId="0" borderId="5" xfId="0" applyNumberFormat="1" applyFont="1" applyBorder="1" applyAlignment="1">
      <alignment horizontal="left"/>
    </xf>
    <xf numFmtId="0" fontId="54" fillId="0" borderId="5" xfId="0" applyFont="1" applyFill="1" applyBorder="1" applyAlignment="1">
      <alignment horizontal="center" vertical="center" wrapText="1"/>
    </xf>
    <xf numFmtId="0" fontId="58" fillId="0" borderId="0" xfId="0" applyFont="1" applyFill="1" applyAlignment="1">
      <alignment vertical="center" wrapText="1"/>
    </xf>
    <xf numFmtId="0" fontId="59" fillId="0" borderId="0" xfId="0" applyFont="1" applyFill="1" applyAlignment="1">
      <alignment vertical="center" wrapText="1"/>
    </xf>
    <xf numFmtId="0" fontId="55" fillId="0" borderId="0" xfId="0" applyFont="1" applyFill="1" applyAlignment="1">
      <alignment vertical="center"/>
    </xf>
    <xf numFmtId="0" fontId="46" fillId="0" borderId="0" xfId="0" applyFont="1" applyFill="1" applyAlignment="1">
      <alignment vertical="center"/>
    </xf>
    <xf numFmtId="0" fontId="0" fillId="0" borderId="0" xfId="0" applyFill="1" applyAlignment="1">
      <alignment horizontal="center"/>
    </xf>
    <xf numFmtId="0" fontId="0" fillId="0" borderId="0" xfId="0" applyFill="1"/>
    <xf numFmtId="0" fontId="27" fillId="0" borderId="0" xfId="0" applyFont="1" applyFill="1" applyBorder="1" applyAlignment="1">
      <alignment horizontal="left" vertical="center"/>
    </xf>
    <xf numFmtId="0" fontId="88" fillId="0" borderId="0" xfId="0" applyFont="1"/>
    <xf numFmtId="49" fontId="30" fillId="0" borderId="0" xfId="0" applyNumberFormat="1" applyFont="1" applyAlignment="1">
      <alignment horizontal="right"/>
    </xf>
    <xf numFmtId="0" fontId="30" fillId="0" borderId="0" xfId="0" applyFont="1" applyAlignment="1">
      <alignment horizontal="left"/>
    </xf>
    <xf numFmtId="0" fontId="22" fillId="3" borderId="7" xfId="0" applyFont="1" applyFill="1" applyBorder="1" applyAlignment="1">
      <alignment horizontal="left"/>
    </xf>
    <xf numFmtId="0" fontId="19" fillId="0" borderId="0" xfId="0" applyFont="1" applyAlignment="1">
      <alignment vertical="center"/>
    </xf>
    <xf numFmtId="0" fontId="19" fillId="0" borderId="0" xfId="0" applyFont="1" applyBorder="1" applyAlignment="1">
      <alignment vertical="center"/>
    </xf>
    <xf numFmtId="0" fontId="68" fillId="0" borderId="0" xfId="0" applyFont="1" applyAlignment="1">
      <alignment horizontal="left" vertical="center" wrapText="1"/>
    </xf>
    <xf numFmtId="0" fontId="11" fillId="0" borderId="0" xfId="0" applyFont="1" applyAlignment="1">
      <alignment horizontal="left" vertical="center" wrapText="1"/>
    </xf>
    <xf numFmtId="0" fontId="24" fillId="0" borderId="5" xfId="0" applyFont="1" applyBorder="1" applyAlignment="1">
      <alignment horizontal="left" wrapText="1"/>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right"/>
    </xf>
    <xf numFmtId="0" fontId="24" fillId="0" borderId="5" xfId="0" applyFont="1" applyBorder="1" applyAlignment="1">
      <alignment horizontal="center"/>
    </xf>
    <xf numFmtId="0" fontId="22" fillId="0" borderId="5" xfId="0" applyFont="1" applyBorder="1" applyAlignment="1">
      <alignment horizontal="left" wrapText="1"/>
    </xf>
    <xf numFmtId="0" fontId="24" fillId="0" borderId="2" xfId="0" applyFont="1" applyBorder="1" applyAlignment="1">
      <alignment horizontal="center"/>
    </xf>
    <xf numFmtId="0" fontId="24" fillId="3" borderId="22"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24" fillId="0" borderId="0" xfId="0" applyFont="1" applyBorder="1" applyAlignment="1">
      <alignment horizontal="left" indent="2"/>
    </xf>
    <xf numFmtId="0" fontId="29" fillId="0" borderId="0" xfId="0" applyFont="1" applyBorder="1" applyAlignment="1">
      <alignment horizontal="left" indent="2"/>
    </xf>
    <xf numFmtId="0" fontId="38" fillId="0" borderId="0" xfId="0" applyFont="1" applyBorder="1" applyAlignment="1">
      <alignment horizontal="right"/>
    </xf>
    <xf numFmtId="0" fontId="24" fillId="3" borderId="10" xfId="0" applyFont="1" applyFill="1" applyBorder="1" applyAlignment="1">
      <alignment horizontal="right" vertical="center"/>
    </xf>
    <xf numFmtId="0" fontId="24" fillId="3" borderId="1" xfId="0" applyFont="1" applyFill="1" applyBorder="1" applyAlignment="1">
      <alignment horizontal="right" vertical="center"/>
    </xf>
    <xf numFmtId="0" fontId="24" fillId="3" borderId="22" xfId="0" applyFont="1" applyFill="1" applyBorder="1" applyAlignment="1">
      <alignment horizontal="right" vertical="center"/>
    </xf>
    <xf numFmtId="0" fontId="24" fillId="3" borderId="0" xfId="0" applyFont="1" applyFill="1" applyBorder="1" applyAlignment="1">
      <alignment horizontal="right" vertical="center"/>
    </xf>
    <xf numFmtId="0" fontId="87" fillId="0" borderId="8" xfId="0" applyFont="1" applyFill="1" applyBorder="1" applyAlignment="1">
      <alignment horizontal="left" vertical="center" wrapText="1" indent="1"/>
    </xf>
    <xf numFmtId="0" fontId="26" fillId="0" borderId="5" xfId="0" applyFont="1" applyBorder="1" applyAlignment="1">
      <alignment horizontal="center"/>
    </xf>
    <xf numFmtId="0" fontId="27" fillId="0" borderId="0" xfId="0" applyFont="1" applyAlignment="1">
      <alignment horizontal="center"/>
    </xf>
    <xf numFmtId="0" fontId="43" fillId="0" borderId="5" xfId="0" applyFont="1" applyBorder="1" applyAlignment="1">
      <alignment horizontal="center"/>
    </xf>
    <xf numFmtId="0" fontId="24" fillId="0" borderId="0" xfId="0" applyFont="1" applyAlignment="1">
      <alignment horizontal="left"/>
    </xf>
    <xf numFmtId="0" fontId="24" fillId="0" borderId="0" xfId="0" applyFont="1" applyBorder="1" applyAlignment="1">
      <alignment horizontal="center"/>
    </xf>
    <xf numFmtId="0" fontId="22" fillId="0" borderId="5" xfId="0" applyFont="1" applyBorder="1" applyAlignment="1">
      <alignment horizontal="left"/>
    </xf>
    <xf numFmtId="0" fontId="11" fillId="0" borderId="0" xfId="0" applyFont="1" applyAlignment="1">
      <alignment horizontal="left" indent="1"/>
    </xf>
    <xf numFmtId="0" fontId="27" fillId="0" borderId="0" xfId="0" applyFont="1" applyAlignment="1">
      <alignment horizontal="left" indent="1"/>
    </xf>
    <xf numFmtId="0" fontId="43" fillId="0" borderId="2" xfId="0" quotePrefix="1" applyFont="1" applyBorder="1" applyAlignment="1">
      <alignment horizontal="center"/>
    </xf>
    <xf numFmtId="0" fontId="24" fillId="0" borderId="0" xfId="0" applyFont="1" applyAlignment="1">
      <alignment horizontal="left" wrapText="1"/>
    </xf>
    <xf numFmtId="0" fontId="23" fillId="6" borderId="0" xfId="0" applyFont="1" applyFill="1" applyAlignment="1">
      <alignment horizontal="left" vertical="center"/>
    </xf>
    <xf numFmtId="0" fontId="11" fillId="0" borderId="4" xfId="0" applyFont="1" applyBorder="1" applyAlignment="1">
      <alignment horizontal="right"/>
    </xf>
    <xf numFmtId="0" fontId="11" fillId="0" borderId="0" xfId="0" applyFont="1" applyAlignment="1">
      <alignment horizontal="right"/>
    </xf>
    <xf numFmtId="0" fontId="26" fillId="0" borderId="0" xfId="0" applyFont="1" applyAlignment="1">
      <alignment horizontal="left" wrapText="1" indent="2"/>
    </xf>
    <xf numFmtId="0" fontId="77" fillId="0" borderId="0" xfId="1" applyFont="1" applyAlignment="1">
      <alignment horizontal="left" indent="2"/>
    </xf>
    <xf numFmtId="0" fontId="26" fillId="0" borderId="0" xfId="0" applyFont="1" applyAlignment="1">
      <alignment horizontal="left" indent="2"/>
    </xf>
    <xf numFmtId="0" fontId="77" fillId="0" borderId="0" xfId="1" applyFont="1" applyAlignment="1">
      <alignment horizontal="left"/>
    </xf>
    <xf numFmtId="0" fontId="26" fillId="0" borderId="0" xfId="0" applyFont="1" applyAlignment="1">
      <alignment horizontal="right"/>
    </xf>
    <xf numFmtId="0" fontId="43" fillId="0" borderId="0" xfId="0" applyFont="1" applyBorder="1" applyAlignment="1">
      <alignment horizontal="center"/>
    </xf>
    <xf numFmtId="0" fontId="43" fillId="0" borderId="5" xfId="0" applyFont="1" applyBorder="1" applyAlignment="1">
      <alignment horizontal="left" indent="1"/>
    </xf>
    <xf numFmtId="0" fontId="12" fillId="0" borderId="0" xfId="0" applyFont="1" applyAlignment="1">
      <alignment horizontal="left" indent="2"/>
    </xf>
    <xf numFmtId="0" fontId="77" fillId="0" borderId="0" xfId="1" applyFont="1" applyAlignment="1"/>
    <xf numFmtId="0" fontId="26" fillId="0" borderId="0" xfId="0" applyFont="1" applyAlignment="1">
      <alignment horizontal="left" wrapText="1" indent="1"/>
    </xf>
    <xf numFmtId="0" fontId="26" fillId="0" borderId="0" xfId="0" applyFont="1" applyAlignment="1">
      <alignment horizontal="left" indent="1"/>
    </xf>
    <xf numFmtId="0" fontId="21" fillId="0" borderId="0" xfId="0" applyFont="1" applyAlignment="1">
      <alignment horizontal="left"/>
    </xf>
    <xf numFmtId="0" fontId="26" fillId="0" borderId="0" xfId="0" applyFont="1" applyAlignment="1">
      <alignment horizontal="right" vertical="top"/>
    </xf>
    <xf numFmtId="0" fontId="26" fillId="0" borderId="5" xfId="0" applyFont="1" applyBorder="1" applyAlignment="1">
      <alignment horizontal="left"/>
    </xf>
    <xf numFmtId="0" fontId="75" fillId="0" borderId="2" xfId="0" applyFont="1" applyBorder="1" applyAlignment="1">
      <alignment horizontal="left"/>
    </xf>
    <xf numFmtId="0" fontId="26" fillId="0" borderId="2" xfId="0" applyFont="1" applyBorder="1" applyAlignment="1">
      <alignment horizontal="left"/>
    </xf>
    <xf numFmtId="0" fontId="24" fillId="0" borderId="0" xfId="0" applyFont="1" applyAlignment="1">
      <alignment horizontal="right" vertical="center" wrapText="1"/>
    </xf>
    <xf numFmtId="0" fontId="24" fillId="0" borderId="0" xfId="0" applyFont="1" applyAlignment="1">
      <alignment horizontal="right" wrapText="1"/>
    </xf>
    <xf numFmtId="0" fontId="24" fillId="0" borderId="2" xfId="0" applyFont="1" applyBorder="1" applyAlignment="1"/>
    <xf numFmtId="0" fontId="75" fillId="0" borderId="5" xfId="0" applyFont="1" applyBorder="1" applyAlignment="1">
      <alignment horizontal="left" indent="1"/>
    </xf>
    <xf numFmtId="0" fontId="26" fillId="0" borderId="5" xfId="0" applyFont="1" applyBorder="1" applyAlignment="1"/>
    <xf numFmtId="0" fontId="24" fillId="0" borderId="5" xfId="0" applyFont="1" applyBorder="1" applyAlignment="1"/>
    <xf numFmtId="0" fontId="11" fillId="0" borderId="5" xfId="0" applyFont="1" applyBorder="1" applyAlignment="1">
      <alignment horizontal="center"/>
    </xf>
    <xf numFmtId="0" fontId="21" fillId="0" borderId="0" xfId="0" applyFont="1" applyBorder="1" applyAlignment="1">
      <alignment horizontal="left"/>
    </xf>
    <xf numFmtId="0" fontId="11" fillId="0" borderId="5" xfId="0" applyFont="1" applyBorder="1" applyAlignment="1">
      <alignment horizontal="left" indent="1"/>
    </xf>
    <xf numFmtId="0" fontId="11" fillId="0" borderId="2" xfId="0" applyFont="1" applyBorder="1" applyAlignment="1">
      <alignment horizontal="left" indent="1"/>
    </xf>
    <xf numFmtId="0" fontId="26" fillId="0" borderId="2" xfId="0" applyFont="1" applyBorder="1" applyAlignment="1"/>
    <xf numFmtId="0" fontId="75" fillId="0" borderId="2" xfId="0" applyFont="1" applyBorder="1" applyAlignment="1">
      <alignment horizontal="left" indent="1"/>
    </xf>
    <xf numFmtId="168" fontId="24" fillId="0" borderId="2" xfId="0" applyNumberFormat="1" applyFont="1" applyBorder="1" applyAlignment="1">
      <alignment horizontal="center"/>
    </xf>
    <xf numFmtId="0" fontId="23" fillId="6" borderId="0" xfId="0" applyFont="1" applyFill="1" applyAlignment="1">
      <alignment horizontal="left"/>
    </xf>
    <xf numFmtId="168" fontId="11" fillId="0" borderId="5" xfId="0" applyNumberFormat="1" applyFont="1" applyBorder="1" applyAlignment="1">
      <alignment horizontal="center"/>
    </xf>
    <xf numFmtId="166" fontId="11" fillId="0" borderId="2" xfId="0" applyNumberFormat="1" applyFont="1" applyBorder="1" applyAlignment="1">
      <alignment horizontal="center"/>
    </xf>
    <xf numFmtId="0" fontId="24" fillId="0" borderId="0" xfId="0" applyFont="1" applyAlignment="1">
      <alignment horizontal="right" vertical="center"/>
    </xf>
    <xf numFmtId="0" fontId="27" fillId="4" borderId="0" xfId="0" applyFont="1" applyFill="1" applyAlignment="1">
      <alignment vertical="center" wrapText="1"/>
    </xf>
    <xf numFmtId="0" fontId="27" fillId="0" borderId="0" xfId="0" applyFont="1" applyAlignment="1">
      <alignment horizontal="left" vertical="center" wrapText="1" indent="1"/>
    </xf>
    <xf numFmtId="0" fontId="27" fillId="0" borderId="0" xfId="0" applyFont="1" applyAlignment="1">
      <alignment vertical="center" wrapText="1"/>
    </xf>
    <xf numFmtId="0" fontId="29" fillId="0" borderId="0" xfId="0" applyFont="1" applyAlignment="1">
      <alignment horizontal="left" vertical="center" wrapText="1" indent="1"/>
    </xf>
    <xf numFmtId="0" fontId="38" fillId="0" borderId="0" xfId="0" applyFont="1" applyAlignment="1">
      <alignment horizontal="center" vertical="center" wrapText="1"/>
    </xf>
    <xf numFmtId="0" fontId="32" fillId="0" borderId="1" xfId="0" applyFont="1" applyBorder="1" applyAlignment="1">
      <alignment vertical="center"/>
    </xf>
    <xf numFmtId="0" fontId="43" fillId="0" borderId="8" xfId="0" applyFont="1" applyBorder="1" applyAlignment="1">
      <alignment horizontal="left" vertical="center" wrapText="1" indent="1"/>
    </xf>
    <xf numFmtId="0" fontId="29" fillId="0" borderId="0" xfId="0" applyFont="1" applyAlignment="1">
      <alignment horizontal="left" vertical="center" wrapText="1" indent="2"/>
    </xf>
    <xf numFmtId="0" fontId="27" fillId="4" borderId="0" xfId="0" applyFont="1" applyFill="1" applyAlignment="1">
      <alignment horizontal="left" vertical="center" wrapText="1" inden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36" fillId="0" borderId="0" xfId="0" applyFont="1" applyAlignment="1">
      <alignment horizontal="left" vertical="center" wrapText="1" indent="1"/>
    </xf>
    <xf numFmtId="0" fontId="37" fillId="0" borderId="0" xfId="0" applyFont="1" applyAlignment="1">
      <alignment horizontal="center" vertical="center" wrapText="1"/>
    </xf>
    <xf numFmtId="0" fontId="37" fillId="0" borderId="0" xfId="0" applyFont="1" applyAlignment="1">
      <alignment vertical="center" wrapText="1"/>
    </xf>
    <xf numFmtId="0" fontId="40" fillId="0" borderId="0" xfId="0" applyFont="1" applyAlignment="1">
      <alignment horizontal="left" vertical="center" wrapText="1" indent="1"/>
    </xf>
    <xf numFmtId="0" fontId="40" fillId="0" borderId="0" xfId="0" applyFont="1" applyAlignment="1">
      <alignment horizontal="center" vertical="center" wrapText="1"/>
    </xf>
    <xf numFmtId="0" fontId="41" fillId="0" borderId="0" xfId="0" applyFont="1" applyAlignment="1">
      <alignment vertical="center" wrapText="1"/>
    </xf>
    <xf numFmtId="0" fontId="27" fillId="0" borderId="4"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8" fillId="0" borderId="0" xfId="0" applyFont="1" applyAlignment="1">
      <alignment horizontal="left" vertical="center" wrapText="1" indent="2"/>
    </xf>
    <xf numFmtId="0" fontId="32" fillId="0" borderId="0" xfId="0" applyFont="1" applyAlignment="1">
      <alignment vertical="center" wrapText="1"/>
    </xf>
    <xf numFmtId="0" fontId="42" fillId="3" borderId="1" xfId="0" applyFont="1" applyFill="1" applyBorder="1" applyAlignment="1">
      <alignment horizontal="center" vertical="center" wrapText="1"/>
    </xf>
    <xf numFmtId="0" fontId="38" fillId="0" borderId="0" xfId="0" applyFont="1" applyBorder="1" applyAlignment="1">
      <alignment horizontal="center" vertical="center" wrapText="1"/>
    </xf>
    <xf numFmtId="0" fontId="38" fillId="0" borderId="5" xfId="0" applyFont="1" applyBorder="1" applyAlignment="1">
      <alignment vertical="center" wrapText="1"/>
    </xf>
    <xf numFmtId="0" fontId="41" fillId="0" borderId="0" xfId="0" applyFont="1" applyBorder="1" applyAlignment="1">
      <alignment vertical="center" wrapText="1"/>
    </xf>
    <xf numFmtId="0" fontId="42" fillId="3" borderId="4" xfId="0" applyFont="1" applyFill="1" applyBorder="1" applyAlignment="1">
      <alignment horizontal="center"/>
    </xf>
    <xf numFmtId="0" fontId="52" fillId="0" borderId="18" xfId="0" applyFont="1" applyFill="1" applyBorder="1" applyAlignment="1">
      <alignment horizontal="right"/>
    </xf>
    <xf numFmtId="0" fontId="52" fillId="0" borderId="4" xfId="0" applyFont="1" applyFill="1" applyBorder="1" applyAlignment="1">
      <alignment horizontal="right"/>
    </xf>
    <xf numFmtId="0" fontId="27" fillId="0" borderId="2" xfId="0" applyNumberFormat="1" applyFont="1" applyBorder="1" applyAlignment="1">
      <alignment horizontal="left"/>
    </xf>
    <xf numFmtId="0" fontId="27" fillId="0" borderId="5" xfId="0" applyFont="1" applyBorder="1" applyAlignment="1">
      <alignment horizontal="left"/>
    </xf>
    <xf numFmtId="0" fontId="27" fillId="0" borderId="2" xfId="0" applyFont="1" applyBorder="1" applyAlignment="1">
      <alignment horizontal="center"/>
    </xf>
    <xf numFmtId="168" fontId="27" fillId="0" borderId="5" xfId="0" applyNumberFormat="1" applyFont="1" applyBorder="1" applyAlignment="1">
      <alignment horizontal="center"/>
    </xf>
    <xf numFmtId="0" fontId="22" fillId="0" borderId="0" xfId="0" applyFont="1" applyAlignment="1">
      <alignment horizontal="left" vertical="center" wrapText="1"/>
    </xf>
    <xf numFmtId="0" fontId="43" fillId="0" borderId="0" xfId="0" applyFont="1" applyAlignment="1">
      <alignment horizontal="right"/>
    </xf>
    <xf numFmtId="0" fontId="43" fillId="0" borderId="0" xfId="0" applyFont="1" applyBorder="1" applyAlignment="1">
      <alignment horizontal="right"/>
    </xf>
    <xf numFmtId="0" fontId="53" fillId="0" borderId="0" xfId="0" applyFont="1" applyBorder="1" applyAlignment="1">
      <alignment horizontal="left" vertical="center" indent="2"/>
    </xf>
    <xf numFmtId="0" fontId="43" fillId="4" borderId="0" xfId="0" applyFont="1" applyFill="1" applyAlignment="1">
      <alignment horizontal="left" vertical="center" indent="9"/>
    </xf>
    <xf numFmtId="0" fontId="42" fillId="4" borderId="0" xfId="0" applyFont="1" applyFill="1" applyAlignment="1">
      <alignment horizontal="left" vertical="center" indent="5"/>
    </xf>
    <xf numFmtId="0" fontId="27" fillId="4" borderId="0" xfId="0" applyFont="1" applyFill="1" applyBorder="1" applyAlignment="1">
      <alignment vertical="center" wrapText="1"/>
    </xf>
    <xf numFmtId="0" fontId="38" fillId="4" borderId="0" xfId="0" applyFont="1" applyFill="1" applyAlignment="1">
      <alignment horizontal="left" vertical="center" indent="8"/>
    </xf>
    <xf numFmtId="0" fontId="27" fillId="4" borderId="0" xfId="0" applyFont="1" applyFill="1" applyAlignment="1">
      <alignment horizontal="center" vertical="center" wrapText="1"/>
    </xf>
    <xf numFmtId="0" fontId="27" fillId="4" borderId="0" xfId="0" applyFont="1" applyFill="1" applyBorder="1" applyAlignment="1">
      <alignment horizontal="center" vertical="center" wrapText="1"/>
    </xf>
    <xf numFmtId="0" fontId="42" fillId="0" borderId="1" xfId="0" applyFont="1" applyBorder="1" applyAlignment="1">
      <alignment horizontal="left" vertical="center" wrapText="1"/>
    </xf>
    <xf numFmtId="0" fontId="45" fillId="7" borderId="0" xfId="0" applyFont="1" applyFill="1" applyAlignment="1">
      <alignment horizontal="left" vertical="center" wrapText="1"/>
    </xf>
    <xf numFmtId="0" fontId="53" fillId="0" borderId="0" xfId="0" applyFont="1" applyAlignment="1">
      <alignment horizontal="left" vertical="center" indent="3"/>
    </xf>
    <xf numFmtId="0" fontId="27" fillId="6" borderId="0" xfId="0" applyFont="1" applyFill="1" applyAlignment="1">
      <alignment horizontal="left" vertical="center" wrapText="1" indent="6"/>
    </xf>
    <xf numFmtId="0" fontId="27" fillId="4" borderId="0" xfId="0" applyFont="1" applyFill="1" applyAlignment="1">
      <alignment horizontal="center" wrapText="1"/>
    </xf>
    <xf numFmtId="0" fontId="42" fillId="6" borderId="0" xfId="0" applyFont="1" applyFill="1" applyAlignment="1">
      <alignment horizontal="left" vertical="center" wrapText="1" indent="3"/>
    </xf>
    <xf numFmtId="0" fontId="45" fillId="7" borderId="0" xfId="0" applyFont="1" applyFill="1" applyAlignment="1">
      <alignment horizontal="left" wrapText="1"/>
    </xf>
    <xf numFmtId="0" fontId="30" fillId="6" borderId="0" xfId="0" applyFont="1" applyFill="1" applyBorder="1" applyAlignment="1">
      <alignment horizontal="left"/>
    </xf>
    <xf numFmtId="49" fontId="27" fillId="0" borderId="5" xfId="0" applyNumberFormat="1" applyFont="1" applyBorder="1" applyAlignment="1">
      <alignment horizontal="left"/>
    </xf>
    <xf numFmtId="0" fontId="27" fillId="0" borderId="5" xfId="0" applyNumberFormat="1" applyFont="1" applyBorder="1" applyAlignment="1">
      <alignment horizontal="left"/>
    </xf>
    <xf numFmtId="0" fontId="5" fillId="0" borderId="0" xfId="0" applyFont="1" applyBorder="1" applyAlignment="1"/>
    <xf numFmtId="0" fontId="6" fillId="0" borderId="0" xfId="0" applyFont="1" applyBorder="1" applyAlignment="1"/>
    <xf numFmtId="0" fontId="11" fillId="0" borderId="1" xfId="0" applyFont="1" applyFill="1" applyBorder="1" applyAlignment="1">
      <alignment horizontal="left" vertical="center"/>
    </xf>
    <xf numFmtId="0" fontId="24"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0" xfId="0" applyFont="1" applyBorder="1" applyAlignment="1">
      <alignment wrapText="1"/>
    </xf>
    <xf numFmtId="0" fontId="0" fillId="0" borderId="0" xfId="0" applyBorder="1" applyAlignment="1"/>
    <xf numFmtId="0" fontId="19" fillId="2" borderId="0" xfId="0" applyFont="1" applyFill="1" applyBorder="1" applyAlignment="1">
      <alignment horizontal="left"/>
    </xf>
    <xf numFmtId="0" fontId="11" fillId="0" borderId="0" xfId="0" applyFont="1" applyFill="1" applyBorder="1" applyAlignment="1">
      <alignment horizontal="left"/>
    </xf>
    <xf numFmtId="0" fontId="2" fillId="0" borderId="0" xfId="0" applyFont="1" applyFill="1" applyBorder="1" applyAlignment="1"/>
    <xf numFmtId="0" fontId="0" fillId="0" borderId="0" xfId="0" applyFill="1" applyBorder="1" applyAlignment="1"/>
    <xf numFmtId="0" fontId="26" fillId="0" borderId="0" xfId="0" applyFont="1" applyFill="1" applyBorder="1" applyAlignment="1">
      <alignment horizontal="left" vertical="center" wrapText="1"/>
    </xf>
    <xf numFmtId="0" fontId="24" fillId="7" borderId="0" xfId="0" applyFont="1" applyFill="1" applyAlignment="1">
      <alignment horizontal="left" vertical="center" indent="2"/>
    </xf>
    <xf numFmtId="0" fontId="22" fillId="7" borderId="0" xfId="0" applyFont="1" applyFill="1" applyAlignment="1">
      <alignment horizontal="left" vertical="center" wrapText="1"/>
    </xf>
    <xf numFmtId="0" fontId="11" fillId="0" borderId="0" xfId="0" applyFont="1" applyFill="1" applyBorder="1" applyAlignment="1">
      <alignment horizontal="left" vertical="center" wrapText="1"/>
    </xf>
    <xf numFmtId="0" fontId="0" fillId="0" borderId="0" xfId="0" applyAlignment="1">
      <alignment horizontal="left" vertical="center" wrapText="1"/>
    </xf>
  </cellXfs>
  <cellStyles count="2">
    <cellStyle name="Hyperlink" xfId="1" builtinId="8"/>
    <cellStyle name="Normal" xfId="0" builtinId="0"/>
  </cellStyles>
  <dxfs count="4">
    <dxf>
      <font>
        <color rgb="FF9C6500"/>
      </font>
      <fill>
        <patternFill>
          <bgColor rgb="FFFFEB9C"/>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594360</xdr:colOff>
      <xdr:row>1</xdr:row>
      <xdr:rowOff>91441</xdr:rowOff>
    </xdr:from>
    <xdr:to>
      <xdr:col>11</xdr:col>
      <xdr:colOff>306220</xdr:colOff>
      <xdr:row>6</xdr:row>
      <xdr:rowOff>22860</xdr:rowOff>
    </xdr:to>
    <xdr:pic>
      <xdr:nvPicPr>
        <xdr:cNvPr id="3" name="Picture 2" descr="NYNHP_color_transparent"/>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70220" y="274321"/>
          <a:ext cx="1136800" cy="93725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200026</xdr:colOff>
      <xdr:row>27</xdr:row>
      <xdr:rowOff>321945</xdr:rowOff>
    </xdr:from>
    <xdr:to>
      <xdr:col>11</xdr:col>
      <xdr:colOff>230505</xdr:colOff>
      <xdr:row>36</xdr:row>
      <xdr:rowOff>193842</xdr:rowOff>
    </xdr:to>
    <xdr:pic>
      <xdr:nvPicPr>
        <xdr:cNvPr id="10" name="Picture 9"/>
        <xdr:cNvPicPr>
          <a:picLocks noChangeAspect="1"/>
        </xdr:cNvPicPr>
      </xdr:nvPicPr>
      <xdr:blipFill>
        <a:blip xmlns:r="http://schemas.openxmlformats.org/officeDocument/2006/relationships" r:embed="rId1"/>
        <a:stretch>
          <a:fillRect/>
        </a:stretch>
      </xdr:blipFill>
      <xdr:spPr>
        <a:xfrm>
          <a:off x="3194686" y="6372225"/>
          <a:ext cx="2613659" cy="2081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144780</xdr:colOff>
      <xdr:row>146</xdr:row>
      <xdr:rowOff>99060</xdr:rowOff>
    </xdr:from>
    <xdr:to>
      <xdr:col>19</xdr:col>
      <xdr:colOff>68580</xdr:colOff>
      <xdr:row>158</xdr:row>
      <xdr:rowOff>0</xdr:rowOff>
    </xdr:to>
    <xdr:pic>
      <xdr:nvPicPr>
        <xdr:cNvPr id="2" name="Picture 2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26228040"/>
          <a:ext cx="297180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693421</xdr:colOff>
      <xdr:row>111</xdr:row>
      <xdr:rowOff>121920</xdr:rowOff>
    </xdr:from>
    <xdr:to>
      <xdr:col>2</xdr:col>
      <xdr:colOff>3512821</xdr:colOff>
      <xdr:row>121</xdr:row>
      <xdr:rowOff>101767</xdr:rowOff>
    </xdr:to>
    <xdr:pic>
      <xdr:nvPicPr>
        <xdr:cNvPr id="7" name="Picture 6"/>
        <xdr:cNvPicPr>
          <a:picLocks noChangeAspect="1"/>
        </xdr:cNvPicPr>
      </xdr:nvPicPr>
      <xdr:blipFill>
        <a:blip xmlns:r="http://schemas.openxmlformats.org/officeDocument/2006/relationships" r:embed="rId2"/>
        <a:stretch>
          <a:fillRect/>
        </a:stretch>
      </xdr:blipFill>
      <xdr:spPr>
        <a:xfrm>
          <a:off x="1493521" y="22768560"/>
          <a:ext cx="2819400" cy="1991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ynhp.org/data" TargetMode="External"/><Relationship Id="rId2" Type="http://schemas.openxmlformats.org/officeDocument/2006/relationships/hyperlink" Target="http://www.riparia.psu.edu/products/" TargetMode="External"/><Relationship Id="rId1" Type="http://schemas.openxmlformats.org/officeDocument/2006/relationships/hyperlink" Target="http://www.acris.nynhp.org/communities.ph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nhd.usgs.gov/data.html" TargetMode="External"/><Relationship Id="rId3" Type="http://schemas.openxmlformats.org/officeDocument/2006/relationships/hyperlink" Target="http://www.dec.ny.gov/animals/38801.html" TargetMode="External"/><Relationship Id="rId7" Type="http://schemas.openxmlformats.org/officeDocument/2006/relationships/hyperlink" Target="http://store.usgs.gov/b2c_usgs/usgs/maplocator/(ctype=areaDetails&amp;xcm=r3standardpitrex_prd&amp;carea=%24ROOT&amp;layout=6_1_61_48&amp;uiarea=2)/.do" TargetMode="External"/><Relationship Id="rId2" Type="http://schemas.openxmlformats.org/officeDocument/2006/relationships/hyperlink" Target="http://ecos.fws.gov/ipac/" TargetMode="External"/><Relationship Id="rId1" Type="http://schemas.openxmlformats.org/officeDocument/2006/relationships/hyperlink" Target="http://nynhp.org/data" TargetMode="External"/><Relationship Id="rId6" Type="http://schemas.openxmlformats.org/officeDocument/2006/relationships/hyperlink" Target="http://www.fws.gov/wetlands/Data/Mapper.html" TargetMode="External"/><Relationship Id="rId11" Type="http://schemas.openxmlformats.org/officeDocument/2006/relationships/printerSettings" Target="../printerSettings/printerSettings3.bin"/><Relationship Id="rId5" Type="http://schemas.openxmlformats.org/officeDocument/2006/relationships/hyperlink" Target="http://websoilsurvey.nrcs.usda.gov/app/HomePage.htm" TargetMode="External"/><Relationship Id="rId10" Type="http://schemas.openxmlformats.org/officeDocument/2006/relationships/hyperlink" Target="http://ebird.org/ebird/explore" TargetMode="External"/><Relationship Id="rId4" Type="http://schemas.openxmlformats.org/officeDocument/2006/relationships/hyperlink" Target="http://www.dec.ny.gov/natureexplorer/app/" TargetMode="External"/><Relationship Id="rId9" Type="http://schemas.openxmlformats.org/officeDocument/2006/relationships/hyperlink" Target="http://environmental.netronlin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M14"/>
  <sheetViews>
    <sheetView showGridLines="0" tabSelected="1" zoomScaleNormal="100" workbookViewId="0"/>
  </sheetViews>
  <sheetFormatPr defaultRowHeight="14.4" x14ac:dyDescent="0.3"/>
  <cols>
    <col min="1" max="1" width="1.44140625" customWidth="1"/>
    <col min="4" max="4" width="9.21875" bestFit="1" customWidth="1"/>
    <col min="11" max="11" width="11.88671875" customWidth="1"/>
    <col min="12" max="12" width="6.6640625" customWidth="1"/>
    <col min="13" max="13" width="3.33203125" customWidth="1"/>
  </cols>
  <sheetData>
    <row r="2" spans="2:13" s="177" customFormat="1" ht="34.200000000000003" customHeight="1" x14ac:dyDescent="0.3">
      <c r="B2" s="178" t="s">
        <v>447</v>
      </c>
    </row>
    <row r="3" spans="2:13" ht="4.2" customHeight="1" x14ac:dyDescent="0.3"/>
    <row r="4" spans="2:13" ht="23.4" customHeight="1" x14ac:dyDescent="0.3">
      <c r="B4" s="371" t="s">
        <v>448</v>
      </c>
      <c r="C4" s="371"/>
      <c r="D4" s="371"/>
      <c r="E4" s="371"/>
      <c r="F4" s="371"/>
      <c r="G4" s="371"/>
      <c r="H4" s="371"/>
      <c r="I4" s="371"/>
      <c r="J4" s="371"/>
    </row>
    <row r="5" spans="2:13" ht="4.2" customHeight="1" x14ac:dyDescent="0.3"/>
    <row r="6" spans="2:13" x14ac:dyDescent="0.3">
      <c r="B6" s="172" t="s">
        <v>450</v>
      </c>
    </row>
    <row r="7" spans="2:13" x14ac:dyDescent="0.3">
      <c r="B7" s="173"/>
    </row>
    <row r="8" spans="2:13" ht="15.6" x14ac:dyDescent="0.3">
      <c r="B8" s="112" t="s">
        <v>449</v>
      </c>
    </row>
    <row r="9" spans="2:13" ht="51.6" customHeight="1" x14ac:dyDescent="0.3">
      <c r="B9" s="372" t="s">
        <v>552</v>
      </c>
      <c r="C9" s="372"/>
      <c r="D9" s="372"/>
      <c r="E9" s="372"/>
      <c r="F9" s="372"/>
      <c r="G9" s="372"/>
      <c r="H9" s="372"/>
      <c r="I9" s="372"/>
      <c r="J9" s="372"/>
      <c r="K9" s="372"/>
      <c r="L9" s="372"/>
      <c r="M9" s="176"/>
    </row>
    <row r="10" spans="2:13" ht="76.2" customHeight="1" x14ac:dyDescent="0.3">
      <c r="B10" s="372" t="s">
        <v>555</v>
      </c>
      <c r="C10" s="372"/>
      <c r="D10" s="372"/>
      <c r="E10" s="372"/>
      <c r="F10" s="372"/>
      <c r="G10" s="372"/>
      <c r="H10" s="372"/>
      <c r="I10" s="372"/>
      <c r="J10" s="372"/>
      <c r="K10" s="372"/>
      <c r="L10" s="372"/>
      <c r="M10" s="175"/>
    </row>
    <row r="11" spans="2:13" ht="250.95" customHeight="1" x14ac:dyDescent="0.3">
      <c r="B11" s="372" t="s">
        <v>553</v>
      </c>
      <c r="C11" s="372"/>
      <c r="D11" s="372"/>
      <c r="E11" s="372"/>
      <c r="F11" s="372"/>
      <c r="G11" s="372"/>
      <c r="H11" s="372"/>
      <c r="I11" s="372"/>
      <c r="J11" s="372"/>
      <c r="K11" s="372"/>
      <c r="L11" s="372"/>
      <c r="M11" s="175"/>
    </row>
    <row r="13" spans="2:13" s="81" customFormat="1" ht="11.4" x14ac:dyDescent="0.2"/>
    <row r="14" spans="2:13" s="81" customFormat="1" ht="12" x14ac:dyDescent="0.25">
      <c r="B14" s="367" t="s">
        <v>633</v>
      </c>
      <c r="C14" s="366"/>
      <c r="D14" s="81" t="s">
        <v>632</v>
      </c>
    </row>
  </sheetData>
  <mergeCells count="4">
    <mergeCell ref="B4:J4"/>
    <mergeCell ref="B11:L11"/>
    <mergeCell ref="B10:L10"/>
    <mergeCell ref="B9:L9"/>
  </mergeCells>
  <pageMargins left="0" right="0" top="0.25" bottom="0.25" header="0.05" footer="0.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P71"/>
  <sheetViews>
    <sheetView showGridLines="0" zoomScaleNormal="100" workbookViewId="0">
      <selection activeCell="A49" sqref="A49:K49"/>
    </sheetView>
  </sheetViews>
  <sheetFormatPr defaultColWidth="8.88671875" defaultRowHeight="18" customHeight="1" x14ac:dyDescent="0.25"/>
  <cols>
    <col min="1" max="1" width="11.33203125" style="57" customWidth="1"/>
    <col min="2" max="2" width="10.88671875" style="57" customWidth="1"/>
    <col min="3" max="3" width="7.109375" style="57" customWidth="1"/>
    <col min="4" max="4" width="1.6640625" style="57" customWidth="1"/>
    <col min="5" max="5" width="9.109375" style="57" customWidth="1"/>
    <col min="6" max="6" width="3.5546875" style="57" customWidth="1"/>
    <col min="7" max="7" width="12.6640625" style="57" customWidth="1"/>
    <col min="8" max="8" width="2.33203125" style="57" customWidth="1"/>
    <col min="9" max="9" width="8.33203125" style="57" customWidth="1"/>
    <col min="10" max="10" width="1.6640625" style="57" customWidth="1"/>
    <col min="11" max="11" width="12.6640625" style="57" customWidth="1"/>
    <col min="12" max="12" width="5.44140625" style="57" customWidth="1"/>
    <col min="13" max="13" width="2.44140625" style="57" customWidth="1"/>
    <col min="14" max="16384" width="8.88671875" style="57"/>
  </cols>
  <sheetData>
    <row r="1" spans="1:12" ht="7.95" customHeight="1" thickBot="1" x14ac:dyDescent="0.3"/>
    <row r="2" spans="1:12" ht="18" customHeight="1" x14ac:dyDescent="0.3">
      <c r="A2" s="369" t="s">
        <v>62</v>
      </c>
      <c r="B2" s="378" t="s">
        <v>507</v>
      </c>
      <c r="C2" s="378"/>
      <c r="D2" s="378"/>
      <c r="E2" s="378"/>
      <c r="G2" s="368" t="s">
        <v>641</v>
      </c>
      <c r="H2" s="234"/>
      <c r="I2" s="235"/>
      <c r="J2" s="235"/>
      <c r="K2" s="235"/>
      <c r="L2" s="252"/>
    </row>
    <row r="3" spans="1:12" ht="22.2" customHeight="1" x14ac:dyDescent="0.25">
      <c r="B3" s="110" t="s">
        <v>531</v>
      </c>
      <c r="C3" s="379" t="s">
        <v>515</v>
      </c>
      <c r="D3" s="379"/>
      <c r="E3" s="379"/>
      <c r="G3" s="380" t="s">
        <v>523</v>
      </c>
      <c r="H3" s="381"/>
      <c r="I3" s="381"/>
      <c r="J3" s="262"/>
      <c r="K3" s="283">
        <f>Opptional_LCAscore_RareSpp!J8</f>
        <v>550</v>
      </c>
      <c r="L3" s="253"/>
    </row>
    <row r="4" spans="1:12" ht="18" customHeight="1" x14ac:dyDescent="0.25">
      <c r="A4" s="106" t="s">
        <v>178</v>
      </c>
      <c r="G4" s="387" t="s">
        <v>522</v>
      </c>
      <c r="H4" s="388"/>
      <c r="I4" s="388"/>
      <c r="J4" s="277"/>
      <c r="K4" s="284">
        <f>NYRAM_GrandScore!E33</f>
        <v>46.6</v>
      </c>
      <c r="L4" s="253"/>
    </row>
    <row r="5" spans="1:12" ht="18" customHeight="1" thickBot="1" x14ac:dyDescent="0.3">
      <c r="A5" s="90" t="s">
        <v>176</v>
      </c>
      <c r="B5" s="377" t="s">
        <v>220</v>
      </c>
      <c r="C5" s="377"/>
      <c r="D5" s="377"/>
      <c r="E5" s="377"/>
      <c r="F5" s="55"/>
      <c r="G5" s="385" t="s">
        <v>556</v>
      </c>
      <c r="H5" s="386"/>
      <c r="I5" s="386"/>
      <c r="J5" s="236"/>
      <c r="K5" s="285">
        <f>SUM(Opptional_LCAscore_RareSpp!F17:F20,Opptional_LCAscore_RareSpp!F24:F27)</f>
        <v>4</v>
      </c>
      <c r="L5" s="254"/>
    </row>
    <row r="6" spans="1:12" ht="19.95" customHeight="1" x14ac:dyDescent="0.25">
      <c r="A6" s="90" t="s">
        <v>177</v>
      </c>
      <c r="B6" s="379" t="s">
        <v>508</v>
      </c>
      <c r="C6" s="379"/>
      <c r="D6" s="379"/>
      <c r="E6" s="379"/>
      <c r="G6" s="389" t="s">
        <v>577</v>
      </c>
      <c r="H6" s="389"/>
      <c r="I6" s="389"/>
      <c r="J6" s="389"/>
      <c r="K6" s="389"/>
      <c r="L6" s="389"/>
    </row>
    <row r="7" spans="1:12" ht="19.95" customHeight="1" x14ac:dyDescent="0.25">
      <c r="A7" s="391" t="s">
        <v>67</v>
      </c>
      <c r="B7" s="391"/>
      <c r="C7" s="391"/>
      <c r="D7" s="392" t="s">
        <v>61</v>
      </c>
      <c r="E7" s="392"/>
      <c r="F7" s="392"/>
      <c r="G7" s="146"/>
      <c r="H7" s="110" t="s">
        <v>581</v>
      </c>
      <c r="I7" s="390" t="s">
        <v>583</v>
      </c>
      <c r="J7" s="390"/>
      <c r="K7" s="390"/>
      <c r="L7" s="390"/>
    </row>
    <row r="8" spans="1:12" ht="18" customHeight="1" x14ac:dyDescent="0.25">
      <c r="A8" s="383" t="s">
        <v>439</v>
      </c>
      <c r="B8" s="383"/>
      <c r="C8" s="383"/>
      <c r="D8" s="383"/>
      <c r="E8" s="383"/>
      <c r="F8" s="383"/>
      <c r="G8" s="390" t="s">
        <v>250</v>
      </c>
      <c r="H8" s="390"/>
      <c r="I8" s="390"/>
      <c r="J8" s="390"/>
      <c r="K8" s="390"/>
    </row>
    <row r="9" spans="1:12" ht="10.199999999999999" customHeight="1" x14ac:dyDescent="0.25">
      <c r="A9" s="109"/>
      <c r="B9" s="104"/>
      <c r="E9" s="105"/>
      <c r="F9" s="105"/>
      <c r="G9" s="105"/>
      <c r="H9" s="105"/>
    </row>
    <row r="10" spans="1:12" ht="19.95" customHeight="1" x14ac:dyDescent="0.3">
      <c r="A10" s="382" t="s">
        <v>182</v>
      </c>
      <c r="B10" s="382"/>
      <c r="C10" s="88" t="s">
        <v>183</v>
      </c>
      <c r="D10" s="102"/>
      <c r="E10" s="384" t="str">
        <f>IF($C$10="UTM","UTM east ","Lat ")</f>
        <v xml:space="preserve">Lat </v>
      </c>
      <c r="F10" s="384"/>
      <c r="G10" s="259">
        <v>43.176870000000001</v>
      </c>
      <c r="I10" s="111" t="str">
        <f>IF($C$10="UTM", "UTM north ", "Long ")</f>
        <v xml:space="preserve">Long </v>
      </c>
      <c r="J10" s="111"/>
      <c r="K10" s="259">
        <v>-76.404843</v>
      </c>
      <c r="L10"/>
    </row>
    <row r="11" spans="1:12" ht="45.6" customHeight="1" x14ac:dyDescent="0.25">
      <c r="A11" s="370" t="s">
        <v>639</v>
      </c>
      <c r="B11" s="373" t="s">
        <v>640</v>
      </c>
      <c r="C11" s="373"/>
      <c r="D11" s="373"/>
      <c r="E11" s="373"/>
      <c r="F11" s="373"/>
      <c r="G11" s="373"/>
      <c r="H11" s="373"/>
      <c r="I11" s="373"/>
      <c r="J11" s="373"/>
      <c r="K11" s="373"/>
      <c r="L11" s="373"/>
    </row>
    <row r="12" spans="1:12" ht="7.95" customHeight="1" x14ac:dyDescent="0.25">
      <c r="A12" s="109"/>
      <c r="B12" s="104"/>
      <c r="F12" s="105"/>
      <c r="G12" s="105"/>
      <c r="H12" s="105"/>
      <c r="I12" s="64"/>
      <c r="J12" s="64"/>
    </row>
    <row r="13" spans="1:12" s="281" customFormat="1" ht="18" customHeight="1" x14ac:dyDescent="0.3">
      <c r="A13" s="299" t="s">
        <v>474</v>
      </c>
      <c r="B13" s="298"/>
      <c r="C13" s="298"/>
      <c r="D13" s="298"/>
      <c r="E13" s="300"/>
      <c r="F13" s="300"/>
      <c r="G13" s="300"/>
      <c r="H13" s="300"/>
      <c r="I13" s="300"/>
      <c r="J13" s="300"/>
      <c r="K13" s="298"/>
      <c r="L13" s="298"/>
    </row>
    <row r="14" spans="1:12" ht="19.95" customHeight="1" x14ac:dyDescent="0.25">
      <c r="A14" s="297" t="s">
        <v>464</v>
      </c>
      <c r="B14" s="86"/>
      <c r="C14" s="190" t="s">
        <v>509</v>
      </c>
      <c r="D14" s="190"/>
      <c r="E14" s="409" t="s">
        <v>78</v>
      </c>
      <c r="F14" s="409"/>
      <c r="G14" s="408" t="s">
        <v>510</v>
      </c>
      <c r="H14" s="408"/>
      <c r="I14" s="260" t="s">
        <v>455</v>
      </c>
      <c r="J14" s="264"/>
    </row>
    <row r="15" spans="1:12" ht="19.95" customHeight="1" x14ac:dyDescent="0.25">
      <c r="A15" s="297" t="s">
        <v>539</v>
      </c>
      <c r="B15" s="86"/>
      <c r="C15" s="190" t="s">
        <v>509</v>
      </c>
      <c r="D15" s="190"/>
      <c r="E15" s="260" t="s">
        <v>78</v>
      </c>
      <c r="F15" s="260"/>
      <c r="G15" s="83" t="s">
        <v>510</v>
      </c>
      <c r="I15" s="260" t="s">
        <v>73</v>
      </c>
      <c r="J15" s="264"/>
    </row>
    <row r="16" spans="1:12" ht="19.95" customHeight="1" x14ac:dyDescent="0.25">
      <c r="A16" s="410" t="s">
        <v>453</v>
      </c>
      <c r="B16" s="410"/>
      <c r="C16" s="410"/>
      <c r="D16" s="410"/>
      <c r="E16" s="410"/>
      <c r="F16" s="410"/>
      <c r="G16" s="410"/>
      <c r="I16" s="108"/>
      <c r="J16" s="55"/>
    </row>
    <row r="17" spans="1:16" s="81" customFormat="1" ht="19.95" customHeight="1" x14ac:dyDescent="0.25">
      <c r="A17" s="376" t="s">
        <v>535</v>
      </c>
      <c r="B17" s="376"/>
      <c r="C17" s="377"/>
      <c r="D17" s="377"/>
      <c r="E17" s="377"/>
      <c r="F17" s="377"/>
      <c r="G17" s="377"/>
      <c r="H17" s="377"/>
      <c r="I17" s="377"/>
      <c r="J17" s="377"/>
      <c r="K17" s="377"/>
      <c r="N17" s="57"/>
      <c r="O17" s="57"/>
      <c r="P17" s="57"/>
    </row>
    <row r="18" spans="1:16" s="81" customFormat="1" ht="19.95" customHeight="1" x14ac:dyDescent="0.3">
      <c r="A18" s="396" t="s">
        <v>496</v>
      </c>
      <c r="B18" s="396"/>
      <c r="C18" s="396"/>
      <c r="D18" s="396"/>
      <c r="E18" s="396"/>
      <c r="F18" s="379" t="s">
        <v>500</v>
      </c>
      <c r="G18" s="379"/>
      <c r="H18" s="88"/>
      <c r="I18"/>
      <c r="J18"/>
      <c r="N18" s="57"/>
      <c r="O18" s="57"/>
      <c r="P18" s="57"/>
    </row>
    <row r="19" spans="1:16" s="81" customFormat="1" ht="7.95" customHeight="1" x14ac:dyDescent="0.25">
      <c r="A19" s="192"/>
      <c r="B19" s="192"/>
      <c r="C19" s="192"/>
      <c r="D19" s="192"/>
      <c r="E19" s="192"/>
      <c r="F19" s="191"/>
      <c r="G19" s="191"/>
      <c r="H19" s="191"/>
      <c r="I19" s="191"/>
      <c r="J19" s="191"/>
      <c r="N19" s="57"/>
      <c r="O19" s="57"/>
      <c r="P19" s="57"/>
    </row>
    <row r="20" spans="1:16" s="281" customFormat="1" ht="18" customHeight="1" x14ac:dyDescent="0.3">
      <c r="A20" s="400" t="s">
        <v>576</v>
      </c>
      <c r="B20" s="400"/>
      <c r="C20" s="400"/>
      <c r="D20" s="400"/>
      <c r="E20" s="400"/>
      <c r="F20" s="400"/>
      <c r="G20" s="400"/>
      <c r="H20" s="400"/>
      <c r="I20" s="400"/>
      <c r="J20" s="400"/>
      <c r="K20" s="400"/>
      <c r="L20" s="298"/>
    </row>
    <row r="21" spans="1:16" ht="19.95" customHeight="1" x14ac:dyDescent="0.25">
      <c r="A21" s="396" t="s">
        <v>512</v>
      </c>
      <c r="B21" s="396"/>
      <c r="C21" s="396"/>
      <c r="D21" s="396"/>
      <c r="E21" s="396"/>
      <c r="F21" s="394"/>
      <c r="G21" s="394"/>
      <c r="H21" s="394"/>
      <c r="I21" s="394"/>
      <c r="J21" s="191"/>
    </row>
    <row r="22" spans="1:16" ht="19.95" customHeight="1" x14ac:dyDescent="0.25">
      <c r="A22" s="396" t="s">
        <v>475</v>
      </c>
      <c r="B22" s="396"/>
      <c r="C22" s="396"/>
      <c r="D22" s="396"/>
      <c r="E22" s="396"/>
      <c r="F22" s="379"/>
      <c r="G22" s="379"/>
      <c r="H22" s="379"/>
      <c r="I22" s="379"/>
      <c r="J22" s="191"/>
    </row>
    <row r="23" spans="1:16" ht="19.95" customHeight="1" x14ac:dyDescent="0.25">
      <c r="A23" s="396" t="s">
        <v>476</v>
      </c>
      <c r="B23" s="396"/>
      <c r="C23" s="396"/>
      <c r="D23" s="192"/>
      <c r="E23" s="395"/>
      <c r="F23" s="395"/>
      <c r="G23" s="395"/>
      <c r="H23" s="395"/>
      <c r="I23" s="395"/>
      <c r="J23" s="265"/>
    </row>
    <row r="24" spans="1:16" ht="19.95" customHeight="1" x14ac:dyDescent="0.25">
      <c r="A24" s="397" t="s">
        <v>511</v>
      </c>
      <c r="B24" s="397"/>
      <c r="C24" s="397"/>
      <c r="D24" s="107"/>
      <c r="E24" s="398" t="s">
        <v>513</v>
      </c>
      <c r="F24" s="398"/>
      <c r="G24" s="398"/>
      <c r="H24" s="398"/>
      <c r="I24" s="398"/>
      <c r="J24" s="266"/>
    </row>
    <row r="25" spans="1:16" ht="10.199999999999999" customHeight="1" x14ac:dyDescent="0.25"/>
    <row r="26" spans="1:16" ht="18" customHeight="1" x14ac:dyDescent="0.25">
      <c r="A26" s="400" t="s">
        <v>558</v>
      </c>
      <c r="B26" s="400"/>
      <c r="C26" s="400"/>
      <c r="D26" s="400"/>
      <c r="E26" s="400"/>
      <c r="F26" s="400"/>
      <c r="G26" s="400"/>
      <c r="H26" s="400"/>
      <c r="I26" s="400"/>
      <c r="J26" s="400"/>
      <c r="K26" s="400"/>
      <c r="L26" s="400"/>
    </row>
    <row r="27" spans="1:16" ht="45" customHeight="1" x14ac:dyDescent="0.25">
      <c r="A27" s="374" t="s">
        <v>606</v>
      </c>
      <c r="B27" s="374"/>
      <c r="C27" s="374"/>
      <c r="D27" s="374"/>
      <c r="E27" s="374"/>
      <c r="F27" s="374"/>
      <c r="G27" s="374"/>
      <c r="H27" s="374"/>
      <c r="I27" s="374"/>
      <c r="J27" s="374"/>
      <c r="K27" s="374"/>
      <c r="L27" s="374"/>
    </row>
    <row r="28" spans="1:16" s="282" customFormat="1" ht="30.6" customHeight="1" x14ac:dyDescent="0.3">
      <c r="A28" s="375" t="s">
        <v>573</v>
      </c>
      <c r="B28" s="375"/>
      <c r="C28" s="375"/>
      <c r="D28" s="375"/>
      <c r="E28" s="375"/>
      <c r="F28" s="375"/>
      <c r="G28" s="375"/>
      <c r="H28" s="375"/>
      <c r="I28" s="375"/>
      <c r="J28" s="375"/>
      <c r="K28" s="375"/>
      <c r="L28" s="375"/>
    </row>
    <row r="29" spans="1:16" ht="17.399999999999999" customHeight="1" x14ac:dyDescent="0.25">
      <c r="A29" s="100" t="s">
        <v>562</v>
      </c>
      <c r="B29" s="377" t="s">
        <v>561</v>
      </c>
      <c r="C29" s="377"/>
      <c r="D29" s="377"/>
      <c r="E29" s="377"/>
      <c r="F29" s="280"/>
      <c r="J29" s="279"/>
    </row>
    <row r="30" spans="1:16" ht="18" customHeight="1" x14ac:dyDescent="0.25">
      <c r="A30" s="110" t="s">
        <v>566</v>
      </c>
      <c r="B30" s="287">
        <v>0.5</v>
      </c>
      <c r="C30" s="401" t="s">
        <v>567</v>
      </c>
      <c r="D30" s="401"/>
      <c r="E30" s="286"/>
    </row>
    <row r="31" spans="1:16" ht="18" customHeight="1" x14ac:dyDescent="0.25">
      <c r="A31" s="402" t="s">
        <v>568</v>
      </c>
      <c r="B31" s="402"/>
      <c r="C31" s="402"/>
      <c r="E31" s="133" t="s">
        <v>570</v>
      </c>
    </row>
    <row r="39" spans="1:16" s="55" customFormat="1" ht="18" customHeight="1" x14ac:dyDescent="0.25"/>
    <row r="40" spans="1:16" s="81" customFormat="1" ht="24" customHeight="1" x14ac:dyDescent="0.25">
      <c r="A40" s="399" t="s">
        <v>642</v>
      </c>
      <c r="B40" s="399"/>
      <c r="C40" s="399"/>
      <c r="D40" s="399"/>
      <c r="E40" s="399"/>
      <c r="F40" s="399"/>
      <c r="G40" s="399"/>
      <c r="H40" s="399"/>
      <c r="I40" s="399"/>
      <c r="J40" s="399"/>
      <c r="K40" s="399"/>
      <c r="L40" s="399"/>
      <c r="N40" s="57"/>
      <c r="O40" s="57"/>
      <c r="P40" s="57"/>
    </row>
    <row r="42" spans="1:16" s="81" customFormat="1" ht="13.8" x14ac:dyDescent="0.25">
      <c r="A42" s="393" t="s">
        <v>530</v>
      </c>
      <c r="B42" s="393"/>
      <c r="C42" s="393"/>
      <c r="D42" s="393"/>
      <c r="E42" s="393"/>
      <c r="F42" s="393"/>
      <c r="G42" s="393"/>
      <c r="H42" s="393"/>
      <c r="I42" s="393"/>
      <c r="J42" s="195"/>
      <c r="N42" s="57"/>
      <c r="O42" s="57"/>
      <c r="P42" s="57"/>
    </row>
    <row r="43" spans="1:16" s="184" customFormat="1" ht="12" customHeight="1" x14ac:dyDescent="0.2">
      <c r="A43" s="404" t="s">
        <v>505</v>
      </c>
      <c r="B43" s="405"/>
      <c r="C43" s="405"/>
      <c r="D43" s="405"/>
      <c r="E43" s="405"/>
      <c r="F43" s="405"/>
      <c r="G43" s="405"/>
      <c r="H43" s="405"/>
      <c r="I43" s="405"/>
      <c r="J43" s="197"/>
    </row>
    <row r="44" spans="1:16" s="81" customFormat="1" ht="12" customHeight="1" x14ac:dyDescent="0.25">
      <c r="A44" s="250"/>
      <c r="B44" s="251"/>
      <c r="C44" s="251"/>
      <c r="D44" s="251"/>
      <c r="E44" s="251"/>
      <c r="F44" s="251"/>
      <c r="G44" s="251"/>
      <c r="H44" s="251"/>
      <c r="I44" s="251"/>
      <c r="J44" s="251"/>
      <c r="N44" s="57"/>
      <c r="O44" s="57"/>
      <c r="P44" s="57"/>
    </row>
    <row r="45" spans="1:16" s="146" customFormat="1" ht="23.4" customHeight="1" x14ac:dyDescent="0.25">
      <c r="A45" s="399" t="s">
        <v>529</v>
      </c>
      <c r="B45" s="399"/>
      <c r="C45" s="399"/>
      <c r="D45" s="399"/>
      <c r="E45" s="399"/>
      <c r="F45" s="399"/>
      <c r="G45" s="399"/>
      <c r="H45" s="399"/>
      <c r="I45" s="399"/>
      <c r="J45" s="399"/>
      <c r="K45" s="399"/>
      <c r="L45" s="399"/>
      <c r="M45" s="399"/>
    </row>
    <row r="46" spans="1:16" s="184" customFormat="1" ht="12" customHeight="1" x14ac:dyDescent="0.2">
      <c r="A46" s="273" t="s">
        <v>528</v>
      </c>
    </row>
    <row r="47" spans="1:16" s="81" customFormat="1" ht="13.8" x14ac:dyDescent="0.25">
      <c r="A47" s="195"/>
      <c r="B47" s="195"/>
      <c r="C47" s="195"/>
      <c r="D47" s="195"/>
      <c r="E47" s="195"/>
      <c r="F47" s="195"/>
      <c r="G47" s="195"/>
      <c r="H47" s="195"/>
      <c r="I47" s="195"/>
      <c r="J47" s="195"/>
      <c r="N47" s="57"/>
      <c r="O47" s="57"/>
      <c r="P47" s="57"/>
    </row>
    <row r="48" spans="1:16" s="81" customFormat="1" ht="13.8" x14ac:dyDescent="0.25">
      <c r="A48" s="393" t="s">
        <v>502</v>
      </c>
      <c r="B48" s="393"/>
      <c r="C48" s="393"/>
      <c r="D48" s="393"/>
      <c r="E48" s="393"/>
      <c r="F48" s="393"/>
      <c r="G48" s="393"/>
      <c r="H48" s="393"/>
      <c r="I48" s="393"/>
      <c r="J48" s="195"/>
      <c r="N48" s="57"/>
      <c r="O48" s="57"/>
      <c r="P48" s="57"/>
    </row>
    <row r="49" spans="1:16" s="81" customFormat="1" ht="33" customHeight="1" x14ac:dyDescent="0.25">
      <c r="A49" s="403" t="s">
        <v>501</v>
      </c>
      <c r="B49" s="403"/>
      <c r="C49" s="403"/>
      <c r="D49" s="403"/>
      <c r="E49" s="403"/>
      <c r="F49" s="403"/>
      <c r="G49" s="403"/>
      <c r="H49" s="403"/>
      <c r="I49" s="403"/>
      <c r="J49" s="403"/>
      <c r="K49" s="403"/>
      <c r="N49" s="57"/>
      <c r="O49" s="57"/>
      <c r="P49" s="57"/>
    </row>
    <row r="50" spans="1:16" s="81" customFormat="1" ht="12.6" customHeight="1" x14ac:dyDescent="0.25">
      <c r="A50" s="407" t="s">
        <v>549</v>
      </c>
      <c r="B50" s="407"/>
      <c r="C50" s="407"/>
      <c r="D50" s="407"/>
      <c r="E50" s="406" t="s">
        <v>506</v>
      </c>
      <c r="F50" s="406"/>
      <c r="G50" s="406"/>
      <c r="H50" s="406"/>
      <c r="I50" s="406"/>
      <c r="J50" s="185"/>
      <c r="K50" s="196"/>
      <c r="N50" s="57"/>
      <c r="O50" s="57"/>
      <c r="P50" s="57"/>
    </row>
    <row r="51" spans="1:16" s="186" customFormat="1" ht="34.950000000000003" customHeight="1" x14ac:dyDescent="0.25">
      <c r="A51" s="399" t="s">
        <v>503</v>
      </c>
      <c r="B51" s="399"/>
      <c r="C51" s="399"/>
      <c r="D51" s="399"/>
      <c r="E51" s="399"/>
      <c r="F51" s="399"/>
      <c r="G51" s="399"/>
      <c r="H51" s="399"/>
      <c r="I51" s="399"/>
      <c r="J51" s="267"/>
      <c r="K51" s="196"/>
      <c r="N51" s="57"/>
      <c r="O51" s="57"/>
      <c r="P51" s="57"/>
    </row>
    <row r="52" spans="1:16" s="81" customFormat="1" ht="21.6" customHeight="1" x14ac:dyDescent="0.25">
      <c r="A52" s="403" t="s">
        <v>504</v>
      </c>
      <c r="B52" s="403"/>
      <c r="C52" s="403"/>
      <c r="D52" s="403"/>
      <c r="E52" s="403"/>
      <c r="F52" s="403"/>
      <c r="G52" s="403"/>
      <c r="H52" s="403"/>
      <c r="I52" s="403"/>
      <c r="J52" s="403"/>
      <c r="K52" s="403"/>
      <c r="N52" s="57"/>
      <c r="O52" s="57"/>
      <c r="P52" s="57"/>
    </row>
    <row r="53" spans="1:16" s="81" customFormat="1" ht="13.8" x14ac:dyDescent="0.25">
      <c r="N53" s="57"/>
      <c r="O53" s="57"/>
      <c r="P53" s="57"/>
    </row>
    <row r="54" spans="1:16" s="184" customFormat="1" ht="11.4" customHeight="1" x14ac:dyDescent="0.25">
      <c r="A54" s="120" t="s">
        <v>465</v>
      </c>
      <c r="B54" s="188" t="s">
        <v>467</v>
      </c>
      <c r="C54" s="120"/>
      <c r="D54" s="120"/>
      <c r="E54" s="120"/>
      <c r="G54" s="120" t="s">
        <v>466</v>
      </c>
      <c r="H54" s="188" t="s">
        <v>467</v>
      </c>
      <c r="I54" s="188"/>
      <c r="J54" s="268"/>
      <c r="N54" s="57"/>
      <c r="O54" s="57"/>
      <c r="P54" s="57"/>
    </row>
    <row r="55" spans="1:16" s="184" customFormat="1" ht="15" customHeight="1" x14ac:dyDescent="0.25">
      <c r="A55" s="184" t="s">
        <v>454</v>
      </c>
      <c r="B55" s="187" t="s">
        <v>252</v>
      </c>
      <c r="G55" s="184" t="s">
        <v>68</v>
      </c>
      <c r="H55" s="187" t="s">
        <v>101</v>
      </c>
      <c r="N55" s="57"/>
      <c r="O55" s="57"/>
      <c r="P55" s="57"/>
    </row>
    <row r="56" spans="1:16" s="184" customFormat="1" ht="15" customHeight="1" x14ac:dyDescent="0.25">
      <c r="A56" s="184" t="s">
        <v>78</v>
      </c>
      <c r="B56" s="187" t="s">
        <v>92</v>
      </c>
      <c r="G56" s="184" t="s">
        <v>69</v>
      </c>
      <c r="H56" s="187" t="s">
        <v>100</v>
      </c>
      <c r="N56" s="57"/>
      <c r="O56" s="57"/>
      <c r="P56" s="57"/>
    </row>
    <row r="57" spans="1:16" s="184" customFormat="1" ht="15" customHeight="1" x14ac:dyDescent="0.25">
      <c r="A57" s="184" t="s">
        <v>81</v>
      </c>
      <c r="B57" s="187" t="s">
        <v>95</v>
      </c>
      <c r="G57" s="184" t="s">
        <v>70</v>
      </c>
      <c r="H57" s="187" t="s">
        <v>99</v>
      </c>
      <c r="N57" s="57"/>
      <c r="O57" s="57"/>
      <c r="P57" s="57"/>
    </row>
    <row r="58" spans="1:16" s="184" customFormat="1" ht="15" customHeight="1" x14ac:dyDescent="0.25">
      <c r="A58" s="184" t="s">
        <v>455</v>
      </c>
      <c r="B58" s="187" t="s">
        <v>253</v>
      </c>
      <c r="G58" s="184" t="s">
        <v>78</v>
      </c>
      <c r="H58" s="187" t="s">
        <v>92</v>
      </c>
      <c r="N58" s="57"/>
      <c r="O58" s="57"/>
      <c r="P58" s="57"/>
    </row>
    <row r="59" spans="1:16" s="184" customFormat="1" ht="15" customHeight="1" x14ac:dyDescent="0.25">
      <c r="G59" s="184" t="s">
        <v>79</v>
      </c>
      <c r="H59" s="187" t="s">
        <v>93</v>
      </c>
      <c r="N59" s="57"/>
      <c r="O59" s="57"/>
      <c r="P59" s="57"/>
    </row>
    <row r="60" spans="1:16" s="184" customFormat="1" ht="15" customHeight="1" x14ac:dyDescent="0.25">
      <c r="G60" s="184" t="s">
        <v>80</v>
      </c>
      <c r="H60" s="187" t="s">
        <v>94</v>
      </c>
      <c r="N60" s="57"/>
      <c r="O60" s="57"/>
      <c r="P60" s="57"/>
    </row>
    <row r="61" spans="1:16" s="184" customFormat="1" ht="15" customHeight="1" x14ac:dyDescent="0.25">
      <c r="G61" s="184" t="s">
        <v>81</v>
      </c>
      <c r="H61" s="187" t="s">
        <v>95</v>
      </c>
      <c r="N61" s="57"/>
      <c r="O61" s="57"/>
      <c r="P61" s="57"/>
    </row>
    <row r="62" spans="1:16" s="184" customFormat="1" ht="15" customHeight="1" x14ac:dyDescent="0.25">
      <c r="G62" s="184" t="s">
        <v>82</v>
      </c>
      <c r="H62" s="187" t="s">
        <v>96</v>
      </c>
      <c r="N62" s="57"/>
      <c r="O62" s="57"/>
      <c r="P62" s="57"/>
    </row>
    <row r="63" spans="1:16" s="184" customFormat="1" ht="15" customHeight="1" x14ac:dyDescent="0.25">
      <c r="G63" s="184" t="s">
        <v>83</v>
      </c>
      <c r="H63" s="187" t="s">
        <v>97</v>
      </c>
      <c r="N63" s="57"/>
      <c r="O63" s="57"/>
      <c r="P63" s="57"/>
    </row>
    <row r="64" spans="1:16" s="184" customFormat="1" ht="15" customHeight="1" x14ac:dyDescent="0.25">
      <c r="G64" s="184" t="s">
        <v>84</v>
      </c>
      <c r="H64" s="187" t="s">
        <v>98</v>
      </c>
      <c r="N64" s="57"/>
      <c r="O64" s="57"/>
      <c r="P64" s="57"/>
    </row>
    <row r="65" spans="7:16" s="184" customFormat="1" ht="15" customHeight="1" x14ac:dyDescent="0.25">
      <c r="G65" s="184" t="s">
        <v>71</v>
      </c>
      <c r="H65" s="187" t="s">
        <v>85</v>
      </c>
      <c r="N65" s="57"/>
      <c r="O65" s="57"/>
      <c r="P65" s="57"/>
    </row>
    <row r="66" spans="7:16" s="184" customFormat="1" ht="15" customHeight="1" x14ac:dyDescent="0.25">
      <c r="G66" s="184" t="s">
        <v>72</v>
      </c>
      <c r="H66" s="187" t="s">
        <v>86</v>
      </c>
      <c r="N66" s="57"/>
      <c r="O66" s="57"/>
      <c r="P66" s="57"/>
    </row>
    <row r="67" spans="7:16" s="184" customFormat="1" ht="15" customHeight="1" x14ac:dyDescent="0.25">
      <c r="G67" s="184" t="s">
        <v>73</v>
      </c>
      <c r="H67" s="187" t="s">
        <v>87</v>
      </c>
      <c r="N67" s="57"/>
      <c r="O67" s="57"/>
      <c r="P67" s="57"/>
    </row>
    <row r="68" spans="7:16" s="184" customFormat="1" ht="15" customHeight="1" x14ac:dyDescent="0.25">
      <c r="G68" s="184" t="s">
        <v>74</v>
      </c>
      <c r="H68" s="187" t="s">
        <v>88</v>
      </c>
      <c r="N68" s="57"/>
      <c r="O68" s="57"/>
      <c r="P68" s="57"/>
    </row>
    <row r="69" spans="7:16" s="184" customFormat="1" ht="15" customHeight="1" x14ac:dyDescent="0.25">
      <c r="G69" s="184" t="s">
        <v>75</v>
      </c>
      <c r="H69" s="187" t="s">
        <v>89</v>
      </c>
      <c r="N69" s="57"/>
      <c r="O69" s="57"/>
      <c r="P69" s="57"/>
    </row>
    <row r="70" spans="7:16" s="184" customFormat="1" ht="15" customHeight="1" x14ac:dyDescent="0.25">
      <c r="G70" s="184" t="s">
        <v>76</v>
      </c>
      <c r="H70" s="187" t="s">
        <v>90</v>
      </c>
      <c r="N70" s="57"/>
      <c r="O70" s="57"/>
      <c r="P70" s="57"/>
    </row>
    <row r="71" spans="7:16" s="184" customFormat="1" ht="15" customHeight="1" x14ac:dyDescent="0.25">
      <c r="G71" s="184" t="s">
        <v>77</v>
      </c>
      <c r="H71" s="187" t="s">
        <v>91</v>
      </c>
      <c r="N71" s="57"/>
      <c r="O71" s="57"/>
      <c r="P71" s="57"/>
    </row>
  </sheetData>
  <mergeCells count="48">
    <mergeCell ref="A49:K49"/>
    <mergeCell ref="A52:K52"/>
    <mergeCell ref="A48:I48"/>
    <mergeCell ref="A43:I43"/>
    <mergeCell ref="A45:M45"/>
    <mergeCell ref="A51:I51"/>
    <mergeCell ref="E50:I50"/>
    <mergeCell ref="A50:D50"/>
    <mergeCell ref="A42:I42"/>
    <mergeCell ref="F21:I21"/>
    <mergeCell ref="F22:I22"/>
    <mergeCell ref="E23:I23"/>
    <mergeCell ref="A22:E22"/>
    <mergeCell ref="A21:E21"/>
    <mergeCell ref="A23:C23"/>
    <mergeCell ref="A24:C24"/>
    <mergeCell ref="E24:I24"/>
    <mergeCell ref="A40:L40"/>
    <mergeCell ref="A26:L26"/>
    <mergeCell ref="B29:E29"/>
    <mergeCell ref="C30:D30"/>
    <mergeCell ref="A31:C31"/>
    <mergeCell ref="B2:E2"/>
    <mergeCell ref="C3:E3"/>
    <mergeCell ref="G3:I3"/>
    <mergeCell ref="A10:B10"/>
    <mergeCell ref="A8:F8"/>
    <mergeCell ref="B6:E6"/>
    <mergeCell ref="E10:F10"/>
    <mergeCell ref="G5:I5"/>
    <mergeCell ref="G4:I4"/>
    <mergeCell ref="B5:E5"/>
    <mergeCell ref="G6:L6"/>
    <mergeCell ref="G8:K8"/>
    <mergeCell ref="A7:C7"/>
    <mergeCell ref="I7:L7"/>
    <mergeCell ref="D7:F7"/>
    <mergeCell ref="B11:L11"/>
    <mergeCell ref="A27:L27"/>
    <mergeCell ref="A28:L28"/>
    <mergeCell ref="A17:B17"/>
    <mergeCell ref="C17:K17"/>
    <mergeCell ref="G14:H14"/>
    <mergeCell ref="E14:F14"/>
    <mergeCell ref="F18:G18"/>
    <mergeCell ref="A18:E18"/>
    <mergeCell ref="A20:K20"/>
    <mergeCell ref="A16:G16"/>
  </mergeCells>
  <dataValidations count="11">
    <dataValidation type="list" allowBlank="1" showInputMessage="1" showErrorMessage="1" promptTitle="Site Selection Process" sqref="E9">
      <formula1>SiteSelection</formula1>
    </dataValidation>
    <dataValidation type="list" allowBlank="1" showInputMessage="1" showErrorMessage="1" sqref="B5:E5">
      <formula1>NY_Counties</formula1>
    </dataValidation>
    <dataValidation type="list" allowBlank="1" showInputMessage="1" showErrorMessage="1" sqref="F21:F22">
      <formula1>HGMclass</formula1>
    </dataValidation>
    <dataValidation type="list" errorStyle="warning" allowBlank="1" showInputMessage="1" showErrorMessage="1" error="Please select from the drop down list." sqref="E23:J23">
      <formula1>HGMsubclass</formula1>
    </dataValidation>
    <dataValidation type="list" allowBlank="1" showInputMessage="1" showErrorMessage="1" error="Please select from drop down list." sqref="I19:J19 H18:H19 F19:G19">
      <formula1>origin</formula1>
    </dataValidation>
    <dataValidation type="list" errorStyle="warning" allowBlank="1" showInputMessage="1" showErrorMessage="1" error="Please select from drop down list." sqref="F18:G18">
      <formula1>origin</formula1>
    </dataValidation>
    <dataValidation type="list" errorStyle="warning" allowBlank="1" showInputMessage="1" showErrorMessage="1" error="Please select from list" sqref="B29">
      <formula1>layout</formula1>
    </dataValidation>
    <dataValidation type="list" allowBlank="1" showInputMessage="1" showErrorMessage="1" error="Please select a unit of measurement" sqref="E30">
      <formula1>units</formula1>
    </dataValidation>
    <dataValidation type="list" allowBlank="1" showInputMessage="1" showErrorMessage="1" error="Please select from the list." sqref="E31">
      <formula1>SAmeasure</formula1>
    </dataValidation>
    <dataValidation type="list" errorStyle="warning" allowBlank="1" showInputMessage="1" showErrorMessage="1" promptTitle="Site Selection Process" sqref="D7">
      <formula1>SiteSelection</formula1>
    </dataValidation>
    <dataValidation type="list" errorStyle="information" allowBlank="1" showInputMessage="1" prompt="Select from the drop down list or type your own comments." sqref="I7:L7">
      <formula1>locale</formula1>
    </dataValidation>
  </dataValidations>
  <hyperlinks>
    <hyperlink ref="A43" r:id="rId1"/>
    <hyperlink ref="E50" r:id="rId2"/>
    <hyperlink ref="A46" r:id="rId3"/>
  </hyperlinks>
  <pageMargins left="0.7" right="0.7" top="0.75" bottom="0.75" header="0.3" footer="0.3"/>
  <pageSetup orientation="portrait" r:id="rId4"/>
  <rowBreaks count="1" manualBreakCount="1">
    <brk id="40"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LookUpTabels_DoNotEdit!$E$2:$E$5</xm:f>
          </x14:formula1>
          <xm:sqref>I12:J12 G8</xm:sqref>
        </x14:dataValidation>
        <x14:dataValidation type="list" allowBlank="1" showInputMessage="1" showErrorMessage="1" promptTitle="Select Lat/Long or UTM" prompt="Select Lat/Long or UTM">
          <x14:formula1>
            <xm:f>LookUpTabels_DoNotEdit!$I$2:$I$3</xm:f>
          </x14:formula1>
          <xm:sqref>C10:D10</xm:sqref>
        </x14:dataValidation>
        <x14:dataValidation type="list" errorStyle="warning" allowBlank="1" showInputMessage="1" showErrorMessage="1" error="Please select from the drop down list." prompt="select from list">
          <x14:formula1>
            <xm:f>LookUpTabels_DoNotEdit!$F$2:$F$5</xm:f>
          </x14:formula1>
          <xm:sqref>E14 I14:J14</xm:sqref>
        </x14:dataValidation>
        <x14:dataValidation type="list" allowBlank="1" showInputMessage="1" showErrorMessage="1" error="Please select from the drop down list." prompt="select from list">
          <x14:formula1>
            <xm:f>LookUpTabels_DoNotEdit!$B$2:$B$18</xm:f>
          </x14:formula1>
          <xm:sqref>I15:J15 E15:F15</xm:sqref>
        </x14:dataValidation>
        <x14:dataValidation type="list" allowBlank="1" showInputMessage="1" showErrorMessage="1" prompt="yes/no">
          <x14:formula1>
            <xm:f>LookUpTabels_DoNotEdit!$M$2:$M$3</xm:f>
          </x14:formula1>
          <xm:sqref>I16:J16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M60"/>
  <sheetViews>
    <sheetView showGridLines="0" zoomScaleNormal="100" workbookViewId="0">
      <selection activeCell="H19" sqref="H19:L19"/>
    </sheetView>
  </sheetViews>
  <sheetFormatPr defaultRowHeight="14.4" x14ac:dyDescent="0.3"/>
  <cols>
    <col min="1" max="1" width="9.109375" style="50"/>
    <col min="2" max="2" width="14.88671875" style="50" customWidth="1"/>
    <col min="3" max="3" width="1.6640625" customWidth="1"/>
    <col min="4" max="4" width="7.5546875" customWidth="1"/>
    <col min="5" max="5" width="1.6640625" customWidth="1"/>
    <col min="6" max="6" width="7.88671875" customWidth="1"/>
    <col min="7" max="7" width="1.6640625" customWidth="1"/>
    <col min="8" max="8" width="25.6640625" customWidth="1"/>
    <col min="9" max="9" width="1.6640625" customWidth="1"/>
    <col min="10" max="10" width="6.6640625" customWidth="1"/>
    <col min="11" max="11" width="1.6640625" customWidth="1"/>
    <col min="12" max="12" width="25.6640625" customWidth="1"/>
    <col min="13" max="13" width="9" customWidth="1"/>
  </cols>
  <sheetData>
    <row r="2" spans="1:13" s="242" customFormat="1" ht="18" x14ac:dyDescent="0.35">
      <c r="A2" s="328" t="s">
        <v>599</v>
      </c>
      <c r="B2" s="324"/>
    </row>
    <row r="4" spans="1:13" s="57" customFormat="1" ht="18" customHeight="1" x14ac:dyDescent="0.25">
      <c r="A4" s="432" t="s">
        <v>524</v>
      </c>
      <c r="B4" s="432"/>
      <c r="C4" s="432"/>
      <c r="D4" s="432"/>
      <c r="E4" s="432"/>
      <c r="F4" s="432"/>
      <c r="G4" s="432"/>
      <c r="H4" s="432"/>
      <c r="I4" s="432"/>
      <c r="J4" s="432"/>
      <c r="K4" s="432"/>
      <c r="L4" s="432"/>
      <c r="M4" s="198"/>
    </row>
    <row r="5" spans="1:13" s="146" customFormat="1" ht="18" customHeight="1" x14ac:dyDescent="0.25">
      <c r="A5" s="325" t="s">
        <v>550</v>
      </c>
      <c r="B5" s="325"/>
      <c r="J5" s="182" t="s">
        <v>462</v>
      </c>
    </row>
    <row r="6" spans="1:13" s="146" customFormat="1" ht="10.199999999999999" customHeight="1" x14ac:dyDescent="0.3">
      <c r="A6" s="325"/>
      <c r="B6" s="325"/>
      <c r="J6"/>
    </row>
    <row r="7" spans="1:13" s="146" customFormat="1" ht="18" customHeight="1" x14ac:dyDescent="0.25">
      <c r="A7" s="402" t="s">
        <v>536</v>
      </c>
      <c r="B7" s="402"/>
      <c r="C7" s="110"/>
      <c r="D7" s="433">
        <v>42647</v>
      </c>
      <c r="E7" s="433"/>
      <c r="F7" s="433"/>
      <c r="H7" s="402" t="s">
        <v>540</v>
      </c>
      <c r="I7" s="402"/>
      <c r="J7" s="182">
        <v>2</v>
      </c>
      <c r="K7" s="237"/>
      <c r="L7" s="57"/>
    </row>
    <row r="8" spans="1:13" s="146" customFormat="1" ht="18" customHeight="1" x14ac:dyDescent="0.25">
      <c r="A8" s="402" t="s">
        <v>537</v>
      </c>
      <c r="B8" s="402"/>
      <c r="C8" s="110"/>
      <c r="D8" s="434" t="s">
        <v>525</v>
      </c>
      <c r="E8" s="434"/>
      <c r="F8" s="434"/>
      <c r="H8" s="402" t="s">
        <v>538</v>
      </c>
      <c r="I8" s="402"/>
      <c r="J8" s="240">
        <v>550</v>
      </c>
      <c r="K8" s="249"/>
      <c r="L8" s="57"/>
    </row>
    <row r="9" spans="1:13" s="57" customFormat="1" ht="10.199999999999999" customHeight="1" x14ac:dyDescent="0.25">
      <c r="A9" s="121"/>
      <c r="B9" s="415" t="s">
        <v>607</v>
      </c>
      <c r="C9" s="415"/>
      <c r="D9" s="415"/>
      <c r="E9" s="415"/>
      <c r="F9" s="415"/>
    </row>
    <row r="10" spans="1:13" s="57" customFormat="1" ht="10.199999999999999" customHeight="1" x14ac:dyDescent="0.25">
      <c r="A10" s="121"/>
      <c r="B10" s="238"/>
      <c r="C10" s="238"/>
    </row>
    <row r="11" spans="1:13" s="57" customFormat="1" ht="18" customHeight="1" x14ac:dyDescent="0.25">
      <c r="A11" s="432" t="s">
        <v>551</v>
      </c>
      <c r="B11" s="432"/>
      <c r="C11" s="432"/>
      <c r="D11" s="432"/>
      <c r="E11" s="432"/>
      <c r="F11" s="432"/>
      <c r="G11" s="432"/>
      <c r="H11" s="432"/>
      <c r="I11" s="432"/>
      <c r="J11" s="432"/>
      <c r="K11" s="432"/>
      <c r="L11" s="432"/>
      <c r="M11" s="198"/>
    </row>
    <row r="12" spans="1:13" s="146" customFormat="1" ht="18" customHeight="1" x14ac:dyDescent="0.25">
      <c r="A12" s="402" t="s">
        <v>637</v>
      </c>
      <c r="B12" s="402"/>
      <c r="C12" s="110"/>
      <c r="D12" s="377" t="s">
        <v>590</v>
      </c>
      <c r="E12" s="377"/>
      <c r="F12" s="377"/>
      <c r="G12" s="377"/>
      <c r="H12" s="377"/>
      <c r="J12" s="425" t="s">
        <v>579</v>
      </c>
      <c r="K12" s="425"/>
      <c r="L12" s="425"/>
    </row>
    <row r="13" spans="1:13" s="146" customFormat="1" ht="18" customHeight="1" x14ac:dyDescent="0.25">
      <c r="A13" s="322"/>
      <c r="B13" s="322" t="s">
        <v>532</v>
      </c>
      <c r="C13" s="110"/>
      <c r="D13" s="431">
        <v>42663</v>
      </c>
      <c r="E13" s="431"/>
      <c r="F13" s="431"/>
      <c r="G13" s="431"/>
      <c r="H13" s="194"/>
      <c r="J13" s="193"/>
      <c r="K13" s="193"/>
      <c r="L13" s="288"/>
    </row>
    <row r="14" spans="1:13" s="274" customFormat="1" ht="10.199999999999999" customHeight="1" x14ac:dyDescent="0.25">
      <c r="A14" s="239"/>
      <c r="B14" s="239"/>
      <c r="C14" s="239"/>
      <c r="D14" s="239"/>
      <c r="E14" s="239"/>
      <c r="F14" s="239"/>
      <c r="G14" s="239"/>
      <c r="H14" s="239"/>
      <c r="J14" s="168"/>
      <c r="K14" s="168"/>
      <c r="L14" s="288"/>
    </row>
    <row r="15" spans="1:13" s="274" customFormat="1" ht="18" customHeight="1" x14ac:dyDescent="0.25">
      <c r="A15" s="426" t="s">
        <v>545</v>
      </c>
      <c r="B15" s="426"/>
      <c r="C15" s="426"/>
      <c r="D15" s="426"/>
      <c r="E15" s="239"/>
    </row>
    <row r="16" spans="1:13" s="81" customFormat="1" ht="16.2" customHeight="1" thickBot="1" x14ac:dyDescent="0.25">
      <c r="A16" s="326"/>
      <c r="B16" s="326"/>
      <c r="C16" s="292"/>
      <c r="D16" s="292" t="s">
        <v>541</v>
      </c>
      <c r="E16" s="292"/>
      <c r="F16" s="292" t="s">
        <v>542</v>
      </c>
      <c r="G16" s="292"/>
      <c r="H16" s="292" t="s">
        <v>543</v>
      </c>
      <c r="I16" s="292"/>
      <c r="J16" s="292"/>
      <c r="K16" s="292"/>
      <c r="L16" s="292"/>
    </row>
    <row r="17" spans="1:12" s="146" customFormat="1" ht="18" customHeight="1" x14ac:dyDescent="0.25">
      <c r="A17" s="435" t="s">
        <v>574</v>
      </c>
      <c r="B17" s="435"/>
      <c r="C17" s="257"/>
      <c r="D17" s="183" t="s">
        <v>463</v>
      </c>
      <c r="E17" s="263"/>
      <c r="F17" s="261"/>
      <c r="G17" s="184"/>
      <c r="H17" s="416"/>
      <c r="I17" s="416"/>
      <c r="J17" s="416"/>
      <c r="K17" s="416"/>
      <c r="L17" s="416"/>
    </row>
    <row r="18" spans="1:12" s="146" customFormat="1" ht="18" customHeight="1" x14ac:dyDescent="0.25">
      <c r="A18" s="376" t="s">
        <v>533</v>
      </c>
      <c r="B18" s="376"/>
      <c r="C18" s="255"/>
      <c r="D18" s="270" t="s">
        <v>463</v>
      </c>
      <c r="E18" s="263"/>
      <c r="F18" s="261"/>
      <c r="G18" s="184"/>
      <c r="H18" s="418"/>
      <c r="I18" s="418"/>
      <c r="J18" s="418"/>
      <c r="K18" s="418"/>
      <c r="L18" s="418"/>
    </row>
    <row r="19" spans="1:12" s="146" customFormat="1" ht="18" customHeight="1" x14ac:dyDescent="0.25">
      <c r="A19" s="376" t="s">
        <v>534</v>
      </c>
      <c r="B19" s="376"/>
      <c r="C19" s="255"/>
      <c r="D19" s="183" t="s">
        <v>462</v>
      </c>
      <c r="E19" s="263"/>
      <c r="F19" s="261">
        <v>2</v>
      </c>
      <c r="G19" s="184"/>
      <c r="H19" s="418" t="s">
        <v>547</v>
      </c>
      <c r="I19" s="418"/>
      <c r="J19" s="418"/>
      <c r="K19" s="418"/>
      <c r="L19" s="418"/>
    </row>
    <row r="20" spans="1:12" s="146" customFormat="1" ht="18" customHeight="1" x14ac:dyDescent="0.25">
      <c r="A20" s="420" t="s">
        <v>544</v>
      </c>
      <c r="B20" s="420"/>
      <c r="C20" s="272"/>
      <c r="D20" s="270" t="s">
        <v>463</v>
      </c>
      <c r="E20" s="263"/>
      <c r="F20" s="271"/>
      <c r="G20" s="184"/>
      <c r="H20" s="417"/>
      <c r="I20" s="417"/>
      <c r="J20" s="417"/>
      <c r="K20" s="417"/>
      <c r="L20" s="417"/>
    </row>
    <row r="21" spans="1:12" s="146" customFormat="1" ht="10.199999999999999" customHeight="1" x14ac:dyDescent="0.25">
      <c r="A21" s="323"/>
      <c r="B21" s="323"/>
      <c r="C21" s="272"/>
      <c r="D21" s="263"/>
      <c r="E21" s="263"/>
      <c r="F21" s="269"/>
      <c r="G21" s="184"/>
      <c r="H21" s="289"/>
      <c r="I21" s="184"/>
      <c r="J21" s="194"/>
      <c r="K21" s="256"/>
      <c r="L21" s="290"/>
    </row>
    <row r="22" spans="1:12" s="146" customFormat="1" ht="18" customHeight="1" x14ac:dyDescent="0.25">
      <c r="A22" s="414" t="s">
        <v>546</v>
      </c>
      <c r="B22" s="414"/>
      <c r="C22" s="414"/>
      <c r="D22" s="414"/>
      <c r="E22" s="263"/>
      <c r="I22" s="184"/>
      <c r="J22" s="194"/>
      <c r="K22" s="256"/>
      <c r="L22" s="290"/>
    </row>
    <row r="23" spans="1:12" s="57" customFormat="1" ht="15" customHeight="1" thickBot="1" x14ac:dyDescent="0.3">
      <c r="A23" s="329"/>
      <c r="B23" s="291"/>
      <c r="C23" s="291"/>
      <c r="D23" s="292" t="s">
        <v>541</v>
      </c>
      <c r="E23" s="293"/>
      <c r="F23" s="292" t="s">
        <v>542</v>
      </c>
      <c r="G23" s="292"/>
      <c r="H23" s="292" t="s">
        <v>543</v>
      </c>
      <c r="I23" s="293"/>
      <c r="J23" s="293"/>
      <c r="K23" s="293"/>
      <c r="L23" s="293"/>
    </row>
    <row r="24" spans="1:12" s="57" customFormat="1" ht="18" customHeight="1" x14ac:dyDescent="0.25">
      <c r="A24" s="419" t="s">
        <v>574</v>
      </c>
      <c r="B24" s="419"/>
      <c r="C24" s="257"/>
      <c r="D24" s="183" t="s">
        <v>463</v>
      </c>
      <c r="F24" s="133"/>
      <c r="G24" s="184"/>
      <c r="H24" s="416"/>
      <c r="I24" s="416"/>
      <c r="J24" s="416"/>
      <c r="K24" s="416"/>
      <c r="L24" s="416"/>
    </row>
    <row r="25" spans="1:12" ht="18" customHeight="1" x14ac:dyDescent="0.3">
      <c r="A25" s="376" t="s">
        <v>533</v>
      </c>
      <c r="B25" s="376"/>
      <c r="C25" s="255"/>
      <c r="D25" s="270" t="s">
        <v>463</v>
      </c>
      <c r="F25" s="258"/>
      <c r="G25" s="256"/>
      <c r="H25" s="416"/>
      <c r="I25" s="416"/>
      <c r="J25" s="416"/>
      <c r="K25" s="416"/>
      <c r="L25" s="416"/>
    </row>
    <row r="26" spans="1:12" ht="18" customHeight="1" x14ac:dyDescent="0.3">
      <c r="A26" s="376" t="s">
        <v>534</v>
      </c>
      <c r="B26" s="376"/>
      <c r="C26" s="255"/>
      <c r="D26" s="183" t="s">
        <v>463</v>
      </c>
      <c r="F26" s="258"/>
      <c r="G26" s="256"/>
      <c r="H26" s="416"/>
      <c r="I26" s="416"/>
      <c r="J26" s="416"/>
      <c r="K26" s="416"/>
      <c r="L26" s="416"/>
    </row>
    <row r="27" spans="1:12" ht="18" customHeight="1" x14ac:dyDescent="0.3">
      <c r="A27" s="420" t="s">
        <v>544</v>
      </c>
      <c r="B27" s="420"/>
      <c r="C27" s="272"/>
      <c r="D27" s="270" t="s">
        <v>462</v>
      </c>
      <c r="F27" s="258">
        <v>2</v>
      </c>
      <c r="G27" s="256"/>
      <c r="H27" s="416" t="s">
        <v>548</v>
      </c>
      <c r="I27" s="416"/>
      <c r="J27" s="416"/>
      <c r="K27" s="416"/>
      <c r="L27" s="416"/>
    </row>
    <row r="29" spans="1:12" s="146" customFormat="1" ht="18" customHeight="1" x14ac:dyDescent="0.25">
      <c r="A29" s="414" t="s">
        <v>634</v>
      </c>
      <c r="B29" s="414"/>
      <c r="C29" s="414"/>
      <c r="D29" s="414"/>
      <c r="E29" s="414"/>
      <c r="F29" s="414"/>
      <c r="G29" s="414"/>
      <c r="H29" s="414"/>
      <c r="I29" s="414"/>
      <c r="J29" s="414"/>
      <c r="K29" s="414"/>
      <c r="L29" s="414"/>
    </row>
    <row r="30" spans="1:12" s="146" customFormat="1" ht="15.75" customHeight="1" thickBot="1" x14ac:dyDescent="0.3">
      <c r="A30" s="327" t="s">
        <v>258</v>
      </c>
      <c r="B30" s="327"/>
      <c r="C30" s="294"/>
      <c r="D30" s="296" t="s">
        <v>259</v>
      </c>
      <c r="E30" s="294"/>
      <c r="F30" s="294"/>
      <c r="G30" s="294"/>
      <c r="H30" s="294" t="s">
        <v>575</v>
      </c>
      <c r="I30" s="294"/>
      <c r="J30" s="294"/>
      <c r="K30" s="294"/>
      <c r="L30" s="294"/>
    </row>
    <row r="31" spans="1:12" s="146" customFormat="1" ht="18" customHeight="1" x14ac:dyDescent="0.25">
      <c r="A31" s="422" t="s">
        <v>578</v>
      </c>
      <c r="B31" s="422"/>
      <c r="C31" s="295"/>
      <c r="D31" s="423" t="s">
        <v>589</v>
      </c>
      <c r="E31" s="423"/>
      <c r="F31" s="423"/>
      <c r="G31" s="81"/>
      <c r="H31" s="424"/>
      <c r="I31" s="424"/>
      <c r="J31" s="424"/>
      <c r="K31" s="424"/>
      <c r="L31" s="424"/>
    </row>
    <row r="32" spans="1:12" s="146" customFormat="1" ht="18" customHeight="1" x14ac:dyDescent="0.25">
      <c r="A32" s="430" t="s">
        <v>586</v>
      </c>
      <c r="B32" s="430"/>
      <c r="C32" s="184"/>
      <c r="D32" s="429" t="s">
        <v>585</v>
      </c>
      <c r="E32" s="429"/>
      <c r="F32" s="429"/>
      <c r="G32" s="81"/>
      <c r="H32" s="421"/>
      <c r="I32" s="421"/>
      <c r="J32" s="421"/>
      <c r="K32" s="421"/>
      <c r="L32" s="421"/>
    </row>
    <row r="33" spans="1:13" s="146" customFormat="1" ht="18" customHeight="1" x14ac:dyDescent="0.25">
      <c r="A33" s="430" t="s">
        <v>587</v>
      </c>
      <c r="B33" s="430"/>
      <c r="C33" s="184"/>
      <c r="D33" s="429" t="s">
        <v>588</v>
      </c>
      <c r="E33" s="429"/>
      <c r="F33" s="429"/>
      <c r="G33" s="81"/>
      <c r="H33" s="421"/>
      <c r="I33" s="421"/>
      <c r="J33" s="421"/>
      <c r="K33" s="421"/>
      <c r="L33" s="421"/>
    </row>
    <row r="34" spans="1:13" s="184" customFormat="1" ht="18" customHeight="1" x14ac:dyDescent="0.2">
      <c r="A34" s="430" t="s">
        <v>592</v>
      </c>
      <c r="B34" s="430"/>
      <c r="D34" s="429" t="s">
        <v>591</v>
      </c>
      <c r="E34" s="429"/>
      <c r="F34" s="429"/>
      <c r="H34" s="429"/>
      <c r="I34" s="429"/>
      <c r="J34" s="429"/>
      <c r="K34" s="429"/>
      <c r="L34" s="429"/>
    </row>
    <row r="35" spans="1:13" s="146" customFormat="1" ht="18" customHeight="1" x14ac:dyDescent="0.25">
      <c r="A35" s="428"/>
      <c r="B35" s="428"/>
      <c r="D35" s="421"/>
      <c r="E35" s="421"/>
      <c r="F35" s="421"/>
      <c r="G35" s="81"/>
      <c r="H35" s="421"/>
      <c r="I35" s="421"/>
      <c r="J35" s="421"/>
      <c r="K35" s="421"/>
      <c r="L35" s="421"/>
    </row>
    <row r="36" spans="1:13" s="146" customFormat="1" ht="18" customHeight="1" x14ac:dyDescent="0.25">
      <c r="A36" s="427"/>
      <c r="B36" s="427"/>
      <c r="D36" s="421"/>
      <c r="E36" s="421"/>
      <c r="F36" s="421"/>
      <c r="G36" s="81"/>
      <c r="H36" s="421"/>
      <c r="I36" s="421"/>
      <c r="J36" s="421"/>
      <c r="K36" s="421"/>
      <c r="L36" s="421"/>
    </row>
    <row r="39" spans="1:13" ht="15.6" x14ac:dyDescent="0.3">
      <c r="A39" s="349" t="s">
        <v>635</v>
      </c>
    </row>
    <row r="40" spans="1:13" ht="7.95" customHeight="1" x14ac:dyDescent="0.3">
      <c r="A40" s="349"/>
    </row>
    <row r="41" spans="1:13" s="146" customFormat="1" ht="39.6" customHeight="1" x14ac:dyDescent="0.25">
      <c r="A41" s="375" t="s">
        <v>628</v>
      </c>
      <c r="B41" s="375"/>
      <c r="C41" s="375"/>
      <c r="D41" s="375"/>
      <c r="E41" s="375"/>
      <c r="F41" s="375"/>
      <c r="G41" s="375"/>
      <c r="H41" s="375"/>
      <c r="I41" s="375"/>
      <c r="J41" s="375"/>
      <c r="K41" s="375"/>
      <c r="L41" s="375"/>
      <c r="M41" s="375"/>
    </row>
    <row r="42" spans="1:13" s="184" customFormat="1" ht="12" customHeight="1" x14ac:dyDescent="0.2">
      <c r="A42" s="413" t="s">
        <v>627</v>
      </c>
      <c r="B42" s="413"/>
      <c r="C42" s="413"/>
      <c r="D42" s="406" t="s">
        <v>528</v>
      </c>
      <c r="E42" s="406"/>
      <c r="F42" s="406"/>
    </row>
    <row r="43" spans="1:13" ht="26.4" customHeight="1" x14ac:dyDescent="0.3">
      <c r="A43" s="412" t="s">
        <v>636</v>
      </c>
      <c r="B43" s="412"/>
      <c r="C43" s="412"/>
      <c r="D43" s="412"/>
      <c r="E43" s="412"/>
      <c r="F43" s="412"/>
      <c r="G43" s="412"/>
      <c r="H43" s="412"/>
      <c r="I43" s="412"/>
      <c r="J43" s="412"/>
      <c r="K43" s="412"/>
      <c r="L43" s="412"/>
      <c r="M43" s="412"/>
    </row>
    <row r="44" spans="1:13" x14ac:dyDescent="0.3">
      <c r="A44" s="350"/>
    </row>
    <row r="45" spans="1:13" x14ac:dyDescent="0.3">
      <c r="A45" s="121" t="s">
        <v>624</v>
      </c>
      <c r="F45" s="50"/>
    </row>
    <row r="46" spans="1:13" s="57" customFormat="1" ht="15" customHeight="1" x14ac:dyDescent="0.25">
      <c r="A46" s="393" t="s">
        <v>610</v>
      </c>
      <c r="B46" s="393"/>
      <c r="C46" s="393"/>
      <c r="D46" s="393"/>
      <c r="E46" s="393"/>
      <c r="F46" s="393"/>
      <c r="H46" s="411" t="s">
        <v>611</v>
      </c>
      <c r="I46" s="411"/>
      <c r="J46" s="411"/>
      <c r="K46" s="411"/>
      <c r="L46" s="411"/>
      <c r="M46" s="411"/>
    </row>
    <row r="47" spans="1:13" s="57" customFormat="1" ht="15" customHeight="1" x14ac:dyDescent="0.25">
      <c r="A47" s="393" t="s">
        <v>622</v>
      </c>
      <c r="B47" s="393"/>
      <c r="C47" s="393"/>
      <c r="D47" s="393"/>
      <c r="E47" s="393"/>
      <c r="F47" s="393"/>
      <c r="H47" s="411" t="s">
        <v>608</v>
      </c>
      <c r="I47" s="411"/>
      <c r="J47" s="411"/>
      <c r="K47" s="411"/>
      <c r="L47" s="411"/>
      <c r="M47" s="411"/>
    </row>
    <row r="48" spans="1:13" s="57" customFormat="1" ht="15" customHeight="1" x14ac:dyDescent="0.25">
      <c r="A48" s="393" t="s">
        <v>621</v>
      </c>
      <c r="B48" s="393"/>
      <c r="C48" s="393"/>
      <c r="D48" s="393"/>
      <c r="E48" s="393"/>
      <c r="F48" s="393"/>
      <c r="H48" s="411" t="s">
        <v>609</v>
      </c>
      <c r="I48" s="411"/>
      <c r="J48" s="411"/>
      <c r="K48" s="411"/>
      <c r="L48" s="411"/>
      <c r="M48" s="411"/>
    </row>
    <row r="49" spans="1:13" s="121" customFormat="1" ht="15" customHeight="1" x14ac:dyDescent="0.25">
      <c r="A49" s="393" t="s">
        <v>620</v>
      </c>
      <c r="B49" s="393"/>
      <c r="C49" s="393"/>
      <c r="D49" s="393"/>
      <c r="E49" s="393"/>
      <c r="F49" s="393"/>
      <c r="H49" s="411" t="s">
        <v>612</v>
      </c>
      <c r="I49" s="411"/>
      <c r="J49" s="411"/>
      <c r="K49" s="411"/>
      <c r="L49" s="411"/>
      <c r="M49" s="411"/>
    </row>
    <row r="50" spans="1:13" s="121" customFormat="1" ht="15" customHeight="1" x14ac:dyDescent="0.25">
      <c r="A50" s="393" t="s">
        <v>619</v>
      </c>
      <c r="B50" s="393"/>
      <c r="C50" s="393"/>
      <c r="D50" s="393"/>
      <c r="E50" s="393"/>
      <c r="F50" s="393"/>
      <c r="H50" s="411" t="s">
        <v>613</v>
      </c>
      <c r="I50" s="411"/>
      <c r="J50" s="411"/>
      <c r="K50" s="411"/>
      <c r="L50" s="411"/>
      <c r="M50" s="411"/>
    </row>
    <row r="51" spans="1:13" s="121" customFormat="1" ht="15" customHeight="1" x14ac:dyDescent="0.25">
      <c r="A51" s="393" t="s">
        <v>615</v>
      </c>
      <c r="B51" s="393"/>
      <c r="C51" s="393"/>
      <c r="D51" s="393"/>
      <c r="E51" s="393"/>
      <c r="F51" s="393"/>
      <c r="H51" s="411" t="s">
        <v>614</v>
      </c>
      <c r="I51" s="411"/>
      <c r="J51" s="411"/>
      <c r="K51" s="411"/>
      <c r="L51" s="411"/>
      <c r="M51" s="411"/>
    </row>
    <row r="52" spans="1:13" s="121" customFormat="1" ht="15" customHeight="1" x14ac:dyDescent="0.25">
      <c r="A52" s="393" t="s">
        <v>618</v>
      </c>
      <c r="B52" s="393"/>
      <c r="C52" s="393"/>
      <c r="D52" s="393"/>
      <c r="E52" s="393"/>
      <c r="F52" s="393"/>
      <c r="H52" s="411" t="s">
        <v>616</v>
      </c>
      <c r="I52" s="411"/>
      <c r="J52" s="411"/>
      <c r="K52" s="411"/>
      <c r="L52" s="411"/>
      <c r="M52" s="411"/>
    </row>
    <row r="53" spans="1:13" s="121" customFormat="1" ht="15" customHeight="1" x14ac:dyDescent="0.25">
      <c r="A53" s="393" t="s">
        <v>623</v>
      </c>
      <c r="B53" s="393"/>
      <c r="C53" s="393"/>
      <c r="D53" s="393"/>
      <c r="E53" s="393"/>
      <c r="F53" s="393"/>
      <c r="H53" s="411" t="s">
        <v>617</v>
      </c>
      <c r="I53" s="411"/>
      <c r="J53" s="411"/>
      <c r="K53" s="411"/>
      <c r="L53" s="411"/>
      <c r="M53" s="411"/>
    </row>
    <row r="54" spans="1:13" s="57" customFormat="1" ht="15" customHeight="1" x14ac:dyDescent="0.25">
      <c r="A54" s="393" t="s">
        <v>625</v>
      </c>
      <c r="B54" s="393"/>
      <c r="C54" s="393"/>
      <c r="D54" s="393"/>
      <c r="E54" s="393"/>
      <c r="F54" s="393"/>
      <c r="H54" s="406" t="s">
        <v>626</v>
      </c>
      <c r="I54" s="406"/>
      <c r="J54" s="406"/>
      <c r="K54" s="406"/>
      <c r="L54" s="406"/>
      <c r="M54" s="406"/>
    </row>
    <row r="55" spans="1:13" s="57" customFormat="1" x14ac:dyDescent="0.3">
      <c r="A55" s="121"/>
      <c r="B55" s="121"/>
      <c r="D55" s="121"/>
      <c r="H55" s="351"/>
    </row>
    <row r="56" spans="1:13" s="57" customFormat="1" ht="13.8" x14ac:dyDescent="0.25">
      <c r="A56" s="121"/>
      <c r="B56" s="121"/>
      <c r="D56" s="121"/>
    </row>
    <row r="57" spans="1:13" s="57" customFormat="1" ht="13.8" x14ac:dyDescent="0.25">
      <c r="A57" s="121"/>
      <c r="B57" s="121"/>
      <c r="D57" s="121"/>
    </row>
    <row r="58" spans="1:13" s="57" customFormat="1" ht="13.8" x14ac:dyDescent="0.25">
      <c r="A58" s="121"/>
      <c r="B58" s="121"/>
      <c r="D58" s="121"/>
    </row>
    <row r="59" spans="1:13" s="57" customFormat="1" ht="13.8" x14ac:dyDescent="0.25">
      <c r="A59" s="121"/>
      <c r="B59" s="121"/>
      <c r="D59" s="121"/>
    </row>
    <row r="60" spans="1:13" s="57" customFormat="1" ht="13.8" x14ac:dyDescent="0.25">
      <c r="A60" s="121"/>
      <c r="B60" s="121"/>
    </row>
  </sheetData>
  <mergeCells count="72">
    <mergeCell ref="A11:L11"/>
    <mergeCell ref="A12:B12"/>
    <mergeCell ref="A17:B17"/>
    <mergeCell ref="A19:B19"/>
    <mergeCell ref="H17:L17"/>
    <mergeCell ref="D12:H12"/>
    <mergeCell ref="A4:L4"/>
    <mergeCell ref="D7:F7"/>
    <mergeCell ref="D8:F8"/>
    <mergeCell ref="H7:I7"/>
    <mergeCell ref="H8:I8"/>
    <mergeCell ref="A7:B7"/>
    <mergeCell ref="A8:B8"/>
    <mergeCell ref="D35:F35"/>
    <mergeCell ref="H35:L35"/>
    <mergeCell ref="D13:G13"/>
    <mergeCell ref="A18:B18"/>
    <mergeCell ref="A22:D22"/>
    <mergeCell ref="D36:F36"/>
    <mergeCell ref="H36:L36"/>
    <mergeCell ref="A31:B31"/>
    <mergeCell ref="D31:F31"/>
    <mergeCell ref="H31:L31"/>
    <mergeCell ref="A36:B36"/>
    <mergeCell ref="A35:B35"/>
    <mergeCell ref="H34:L34"/>
    <mergeCell ref="H33:L33"/>
    <mergeCell ref="A34:B34"/>
    <mergeCell ref="A33:B33"/>
    <mergeCell ref="A32:B32"/>
    <mergeCell ref="D34:F34"/>
    <mergeCell ref="D33:F33"/>
    <mergeCell ref="D32:F32"/>
    <mergeCell ref="H32:L32"/>
    <mergeCell ref="A29:L29"/>
    <mergeCell ref="B9:F9"/>
    <mergeCell ref="H25:L25"/>
    <mergeCell ref="H24:L24"/>
    <mergeCell ref="H20:L20"/>
    <mergeCell ref="H19:L19"/>
    <mergeCell ref="H18:L18"/>
    <mergeCell ref="H27:L27"/>
    <mergeCell ref="H26:L26"/>
    <mergeCell ref="A24:B24"/>
    <mergeCell ref="A25:B25"/>
    <mergeCell ref="A26:B26"/>
    <mergeCell ref="A20:B20"/>
    <mergeCell ref="J12:L12"/>
    <mergeCell ref="A15:D15"/>
    <mergeCell ref="A27:B27"/>
    <mergeCell ref="A41:M41"/>
    <mergeCell ref="H46:M46"/>
    <mergeCell ref="H47:M47"/>
    <mergeCell ref="H48:M48"/>
    <mergeCell ref="H49:M49"/>
    <mergeCell ref="A43:M43"/>
    <mergeCell ref="D42:F42"/>
    <mergeCell ref="A42:C42"/>
    <mergeCell ref="A49:F49"/>
    <mergeCell ref="A48:F48"/>
    <mergeCell ref="A47:F47"/>
    <mergeCell ref="A46:F46"/>
    <mergeCell ref="H50:M50"/>
    <mergeCell ref="H52:M52"/>
    <mergeCell ref="H53:M53"/>
    <mergeCell ref="H51:M51"/>
    <mergeCell ref="H54:M54"/>
    <mergeCell ref="A54:F54"/>
    <mergeCell ref="A53:F53"/>
    <mergeCell ref="A52:F52"/>
    <mergeCell ref="A51:F51"/>
    <mergeCell ref="A50:F50"/>
  </mergeCells>
  <dataValidations count="2">
    <dataValidation type="whole" allowBlank="1" showInputMessage="1" showErrorMessage="1" sqref="F17:F21">
      <formula1>0</formula1>
      <formula2>1000</formula2>
    </dataValidation>
    <dataValidation type="list" errorStyle="warning" allowBlank="1" showInputMessage="1" showErrorMessage="1" prompt="Yes/No" sqref="D24:D27 E17:E22 D17:D21">
      <formula1>yn</formula1>
    </dataValidation>
  </dataValidations>
  <hyperlinks>
    <hyperlink ref="D42" r:id="rId1"/>
    <hyperlink ref="H47" r:id="rId2"/>
    <hyperlink ref="H48" r:id="rId3"/>
    <hyperlink ref="H46" r:id="rId4"/>
    <hyperlink ref="H49" r:id="rId5"/>
    <hyperlink ref="H50" r:id="rId6"/>
    <hyperlink ref="H51" r:id="rId7"/>
    <hyperlink ref="H52" r:id="rId8"/>
    <hyperlink ref="H53" r:id="rId9"/>
    <hyperlink ref="H54" r:id="rId10"/>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LookUpTabels_DoNotEdit!$M$2:$M$3</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499984740745262"/>
  </sheetPr>
  <dimension ref="A1:R39"/>
  <sheetViews>
    <sheetView showGridLines="0" zoomScaleNormal="100" workbookViewId="0">
      <selection activeCell="B2" sqref="B2"/>
    </sheetView>
  </sheetViews>
  <sheetFormatPr defaultColWidth="8.88671875" defaultRowHeight="13.8" x14ac:dyDescent="0.25"/>
  <cols>
    <col min="1" max="1" width="1.6640625" style="57" customWidth="1"/>
    <col min="2" max="2" width="11" style="57" customWidth="1"/>
    <col min="3" max="3" width="11.33203125" style="57" customWidth="1"/>
    <col min="4" max="4" width="7.6640625" style="57" customWidth="1"/>
    <col min="5" max="5" width="0.88671875" style="57" customWidth="1"/>
    <col min="6" max="7" width="2.6640625" style="57" customWidth="1"/>
    <col min="8" max="8" width="6.33203125" style="57" customWidth="1"/>
    <col min="9" max="9" width="6.44140625" style="57" customWidth="1"/>
    <col min="10" max="10" width="7.6640625" style="57" customWidth="1"/>
    <col min="11" max="11" width="10.33203125" style="57" customWidth="1"/>
    <col min="12" max="12" width="7.6640625" style="57" customWidth="1"/>
    <col min="13" max="14" width="2.6640625" style="57" customWidth="1"/>
    <col min="15" max="15" width="6.33203125" style="57" customWidth="1"/>
    <col min="16" max="16384" width="8.88671875" style="57"/>
  </cols>
  <sheetData>
    <row r="1" spans="1:15" ht="15" customHeight="1" x14ac:dyDescent="0.25"/>
    <row r="2" spans="1:15" s="174" customFormat="1" ht="21" x14ac:dyDescent="0.4">
      <c r="A2" s="243" t="s">
        <v>527</v>
      </c>
    </row>
    <row r="3" spans="1:15" s="242" customFormat="1" ht="18" x14ac:dyDescent="0.35">
      <c r="B3" s="241" t="s">
        <v>526</v>
      </c>
    </row>
    <row r="4" spans="1:15" x14ac:dyDescent="0.25">
      <c r="B4" s="313" t="s">
        <v>105</v>
      </c>
    </row>
    <row r="5" spans="1:15" ht="15" customHeight="1" x14ac:dyDescent="0.25">
      <c r="B5" s="89"/>
    </row>
    <row r="6" spans="1:15" ht="17.399999999999999" customHeight="1" x14ac:dyDescent="0.25">
      <c r="B6" s="462" t="s">
        <v>38</v>
      </c>
      <c r="C6" s="462"/>
      <c r="D6" s="462"/>
      <c r="E6" s="462"/>
      <c r="F6" s="462"/>
      <c r="G6" s="462"/>
      <c r="H6" s="462"/>
      <c r="I6" s="462"/>
      <c r="J6" s="462"/>
      <c r="K6" s="462"/>
      <c r="L6" s="462"/>
      <c r="M6" s="462"/>
      <c r="N6" s="462"/>
    </row>
    <row r="7" spans="1:15" s="121" customFormat="1" ht="19.95" customHeight="1" x14ac:dyDescent="0.25">
      <c r="B7" s="86" t="s">
        <v>65</v>
      </c>
      <c r="C7" s="471" t="s">
        <v>514</v>
      </c>
      <c r="D7" s="471"/>
      <c r="E7" s="471"/>
      <c r="F7" s="471"/>
      <c r="G7" s="471"/>
      <c r="H7" s="471"/>
      <c r="I7" s="475" t="s">
        <v>60</v>
      </c>
      <c r="J7" s="475"/>
      <c r="K7" s="475"/>
      <c r="L7" s="473">
        <v>42655</v>
      </c>
      <c r="M7" s="473"/>
      <c r="N7" s="473"/>
      <c r="O7" s="473"/>
    </row>
    <row r="8" spans="1:15" s="121" customFormat="1" ht="19.95" customHeight="1" x14ac:dyDescent="0.25">
      <c r="B8" s="86" t="s">
        <v>62</v>
      </c>
      <c r="C8" s="470" t="str">
        <f>Site_Description!B2</f>
        <v>Beaver Lake</v>
      </c>
      <c r="D8" s="470"/>
      <c r="E8" s="470"/>
      <c r="F8" s="470"/>
      <c r="G8" s="470"/>
      <c r="H8" s="470"/>
      <c r="I8" s="476" t="s">
        <v>63</v>
      </c>
      <c r="J8" s="476"/>
      <c r="K8" s="476"/>
      <c r="L8" s="472" t="str">
        <f>Site_Description!C3</f>
        <v>NYW16-BLWS</v>
      </c>
      <c r="M8" s="472"/>
      <c r="N8" s="472"/>
      <c r="O8" s="472"/>
    </row>
    <row r="9" spans="1:15" s="121" customFormat="1" ht="19.95" customHeight="1" x14ac:dyDescent="0.25">
      <c r="B9" s="475" t="s">
        <v>66</v>
      </c>
      <c r="C9" s="475"/>
      <c r="D9" s="472">
        <v>2013</v>
      </c>
      <c r="E9" s="472"/>
      <c r="F9" s="472"/>
      <c r="G9" s="472"/>
      <c r="H9" s="84"/>
    </row>
    <row r="10" spans="1:15" s="121" customFormat="1" ht="15" customHeight="1" x14ac:dyDescent="0.25">
      <c r="H10" s="85"/>
    </row>
    <row r="11" spans="1:15" s="121" customFormat="1" ht="40.950000000000003" customHeight="1" x14ac:dyDescent="0.25">
      <c r="B11" s="474" t="s">
        <v>557</v>
      </c>
      <c r="C11" s="474"/>
      <c r="D11" s="474"/>
      <c r="E11" s="474"/>
      <c r="F11" s="474"/>
      <c r="G11" s="474"/>
      <c r="H11" s="474"/>
      <c r="I11" s="474"/>
      <c r="J11" s="474"/>
      <c r="K11" s="474"/>
      <c r="L11" s="474"/>
      <c r="M11" s="474"/>
      <c r="N11" s="474"/>
      <c r="O11" s="474"/>
    </row>
    <row r="12" spans="1:15" ht="15" customHeight="1" x14ac:dyDescent="0.25"/>
    <row r="13" spans="1:15" ht="18" thickBot="1" x14ac:dyDescent="0.3">
      <c r="B13" s="441" t="s">
        <v>10</v>
      </c>
      <c r="C13" s="441"/>
      <c r="D13" s="441"/>
      <c r="E13" s="441"/>
      <c r="F13" s="441"/>
      <c r="G13" s="441"/>
      <c r="H13" s="441"/>
      <c r="I13" s="317"/>
      <c r="J13" s="441" t="s">
        <v>9</v>
      </c>
      <c r="K13" s="441"/>
      <c r="L13" s="441"/>
      <c r="M13" s="441"/>
      <c r="N13" s="441"/>
      <c r="O13" s="441"/>
    </row>
    <row r="14" spans="1:15" ht="26.4" customHeight="1" x14ac:dyDescent="0.25">
      <c r="B14" s="442" t="s">
        <v>37</v>
      </c>
      <c r="C14" s="442"/>
      <c r="D14" s="442"/>
      <c r="E14" s="442"/>
      <c r="F14" s="442"/>
      <c r="G14" s="442"/>
      <c r="H14" s="442"/>
      <c r="I14" s="437"/>
      <c r="J14" s="442" t="s">
        <v>39</v>
      </c>
      <c r="K14" s="442"/>
      <c r="L14" s="442"/>
      <c r="M14" s="442"/>
      <c r="N14" s="442"/>
      <c r="O14" s="442"/>
    </row>
    <row r="15" spans="1:15" ht="24.6" customHeight="1" x14ac:dyDescent="0.25">
      <c r="B15" s="443" t="s">
        <v>443</v>
      </c>
      <c r="C15" s="443"/>
      <c r="D15" s="443"/>
      <c r="E15" s="443"/>
      <c r="F15" s="443"/>
      <c r="G15" s="443"/>
      <c r="H15" s="443"/>
      <c r="I15" s="437"/>
      <c r="J15" s="443" t="s">
        <v>64</v>
      </c>
      <c r="K15" s="443"/>
      <c r="L15" s="443"/>
      <c r="M15" s="443"/>
      <c r="N15" s="443"/>
      <c r="O15" s="443"/>
    </row>
    <row r="16" spans="1:15" ht="14.4" customHeight="1" x14ac:dyDescent="0.25">
      <c r="B16" s="436"/>
      <c r="C16" s="319"/>
      <c r="D16" s="66" t="s">
        <v>103</v>
      </c>
      <c r="E16" s="319"/>
      <c r="F16" s="319"/>
      <c r="G16" s="75"/>
      <c r="H16" s="320" t="s">
        <v>40</v>
      </c>
      <c r="I16" s="437"/>
      <c r="J16" s="444"/>
      <c r="K16" s="319"/>
      <c r="L16" s="66" t="s">
        <v>58</v>
      </c>
      <c r="M16" s="444"/>
      <c r="N16" s="76"/>
      <c r="O16" s="278" t="s">
        <v>42</v>
      </c>
    </row>
    <row r="17" spans="2:18" ht="14.4" customHeight="1" x14ac:dyDescent="0.25">
      <c r="B17" s="436"/>
      <c r="C17" s="319"/>
      <c r="D17" s="66" t="s">
        <v>102</v>
      </c>
      <c r="E17" s="319"/>
      <c r="F17" s="319"/>
      <c r="G17" s="75"/>
      <c r="H17" s="320" t="s">
        <v>41</v>
      </c>
      <c r="I17" s="437"/>
      <c r="J17" s="444"/>
      <c r="K17" s="319"/>
      <c r="L17" s="66" t="s">
        <v>59</v>
      </c>
      <c r="M17" s="444"/>
      <c r="N17" s="76"/>
      <c r="O17" s="320" t="s">
        <v>41</v>
      </c>
    </row>
    <row r="18" spans="2:18" ht="4.95" customHeight="1" x14ac:dyDescent="0.25">
      <c r="B18" s="451"/>
      <c r="C18" s="451"/>
      <c r="D18" s="449">
        <v>1</v>
      </c>
      <c r="E18" s="449"/>
      <c r="F18" s="452"/>
      <c r="G18" s="452"/>
      <c r="H18" s="318"/>
      <c r="I18" s="318"/>
      <c r="J18" s="453"/>
      <c r="K18" s="453"/>
      <c r="L18" s="445">
        <v>0</v>
      </c>
      <c r="M18" s="452"/>
      <c r="N18" s="452"/>
      <c r="O18" s="318"/>
    </row>
    <row r="19" spans="2:18" ht="13.95" customHeight="1" x14ac:dyDescent="0.25">
      <c r="B19" s="437" t="s">
        <v>43</v>
      </c>
      <c r="C19" s="437"/>
      <c r="D19" s="449"/>
      <c r="E19" s="449"/>
      <c r="F19" s="440" t="s">
        <v>44</v>
      </c>
      <c r="G19" s="440"/>
      <c r="H19" s="447">
        <f>D18*4</f>
        <v>4</v>
      </c>
      <c r="I19" s="438"/>
      <c r="J19" s="438" t="s">
        <v>30</v>
      </c>
      <c r="K19" s="438"/>
      <c r="L19" s="445"/>
      <c r="M19" s="440" t="s">
        <v>45</v>
      </c>
      <c r="N19" s="440"/>
      <c r="O19" s="447">
        <f>L18*6</f>
        <v>0</v>
      </c>
    </row>
    <row r="20" spans="2:18" ht="20.399999999999999" customHeight="1" x14ac:dyDescent="0.25">
      <c r="B20" s="443" t="s">
        <v>29</v>
      </c>
      <c r="C20" s="443"/>
      <c r="D20" s="450"/>
      <c r="E20" s="450"/>
      <c r="F20" s="440"/>
      <c r="G20" s="440"/>
      <c r="H20" s="448"/>
      <c r="I20" s="438"/>
      <c r="J20" s="439" t="s">
        <v>31</v>
      </c>
      <c r="K20" s="439"/>
      <c r="L20" s="446"/>
      <c r="M20" s="440"/>
      <c r="N20" s="440"/>
      <c r="O20" s="448"/>
    </row>
    <row r="21" spans="2:18" ht="4.95" customHeight="1" x14ac:dyDescent="0.25">
      <c r="B21" s="454"/>
      <c r="C21" s="454"/>
      <c r="D21" s="459">
        <v>4</v>
      </c>
      <c r="E21" s="459"/>
      <c r="F21" s="455"/>
      <c r="G21" s="455"/>
      <c r="H21" s="275"/>
      <c r="I21" s="315"/>
      <c r="J21" s="456"/>
      <c r="K21" s="456"/>
      <c r="L21" s="457">
        <v>1</v>
      </c>
      <c r="M21" s="455"/>
      <c r="N21" s="455"/>
      <c r="O21" s="275"/>
    </row>
    <row r="22" spans="2:18" ht="14.4" customHeight="1" x14ac:dyDescent="0.25">
      <c r="B22" s="437" t="s">
        <v>8</v>
      </c>
      <c r="C22" s="437"/>
      <c r="D22" s="460"/>
      <c r="E22" s="460"/>
      <c r="F22" s="440" t="s">
        <v>44</v>
      </c>
      <c r="G22" s="440"/>
      <c r="H22" s="447">
        <f>D21*4</f>
        <v>16</v>
      </c>
      <c r="I22" s="438"/>
      <c r="J22" s="438" t="s">
        <v>0</v>
      </c>
      <c r="K22" s="438"/>
      <c r="L22" s="458"/>
      <c r="M22" s="440" t="s">
        <v>44</v>
      </c>
      <c r="N22" s="440"/>
      <c r="O22" s="447">
        <f>L21*4</f>
        <v>4</v>
      </c>
    </row>
    <row r="23" spans="2:18" ht="20.399999999999999" customHeight="1" x14ac:dyDescent="0.25">
      <c r="B23" s="443" t="s">
        <v>46</v>
      </c>
      <c r="C23" s="443"/>
      <c r="D23" s="450"/>
      <c r="E23" s="450"/>
      <c r="F23" s="440"/>
      <c r="G23" s="440"/>
      <c r="H23" s="448"/>
      <c r="I23" s="438"/>
      <c r="J23" s="438"/>
      <c r="K23" s="438"/>
      <c r="L23" s="446"/>
      <c r="M23" s="440"/>
      <c r="N23" s="440"/>
      <c r="O23" s="448"/>
    </row>
    <row r="24" spans="2:18" ht="4.95" customHeight="1" x14ac:dyDescent="0.25">
      <c r="B24" s="454"/>
      <c r="C24" s="454"/>
      <c r="D24" s="457">
        <v>6</v>
      </c>
      <c r="E24" s="457"/>
      <c r="F24" s="455"/>
      <c r="G24" s="455"/>
      <c r="H24" s="275"/>
      <c r="I24" s="315"/>
      <c r="J24" s="456"/>
      <c r="K24" s="456"/>
      <c r="L24" s="457">
        <v>0</v>
      </c>
      <c r="M24" s="455"/>
      <c r="N24" s="455"/>
      <c r="O24" s="275"/>
    </row>
    <row r="25" spans="2:18" ht="14.4" customHeight="1" x14ac:dyDescent="0.25">
      <c r="B25" s="449" t="s">
        <v>7</v>
      </c>
      <c r="C25" s="449"/>
      <c r="D25" s="445"/>
      <c r="E25" s="445"/>
      <c r="F25" s="440" t="s">
        <v>47</v>
      </c>
      <c r="G25" s="440"/>
      <c r="H25" s="447">
        <f>D24*3</f>
        <v>18</v>
      </c>
      <c r="I25" s="438"/>
      <c r="J25" s="438" t="s">
        <v>1</v>
      </c>
      <c r="K25" s="438"/>
      <c r="L25" s="458"/>
      <c r="M25" s="440" t="s">
        <v>44</v>
      </c>
      <c r="N25" s="440"/>
      <c r="O25" s="447">
        <f>L24*4</f>
        <v>0</v>
      </c>
    </row>
    <row r="26" spans="2:18" ht="20.399999999999999" customHeight="1" x14ac:dyDescent="0.25">
      <c r="B26" s="443" t="s">
        <v>55</v>
      </c>
      <c r="C26" s="461"/>
      <c r="D26" s="446"/>
      <c r="E26" s="446"/>
      <c r="F26" s="440"/>
      <c r="G26" s="440"/>
      <c r="H26" s="448"/>
      <c r="I26" s="438"/>
      <c r="J26" s="439" t="s">
        <v>36</v>
      </c>
      <c r="K26" s="439"/>
      <c r="L26" s="446"/>
      <c r="M26" s="440"/>
      <c r="N26" s="440"/>
      <c r="O26" s="448"/>
    </row>
    <row r="27" spans="2:18" ht="4.95" customHeight="1" x14ac:dyDescent="0.25">
      <c r="B27" s="454"/>
      <c r="C27" s="454"/>
      <c r="D27" s="457">
        <v>4</v>
      </c>
      <c r="E27" s="457"/>
      <c r="F27" s="455"/>
      <c r="G27" s="455"/>
      <c r="H27" s="275"/>
      <c r="I27" s="315"/>
      <c r="J27" s="456"/>
      <c r="K27" s="456"/>
      <c r="L27" s="457">
        <v>1</v>
      </c>
      <c r="M27" s="455"/>
      <c r="N27" s="455"/>
      <c r="O27" s="275"/>
    </row>
    <row r="28" spans="2:18" ht="14.4" customHeight="1" x14ac:dyDescent="0.25">
      <c r="B28" s="449" t="s">
        <v>56</v>
      </c>
      <c r="C28" s="449"/>
      <c r="D28" s="445"/>
      <c r="E28" s="445"/>
      <c r="F28" s="440" t="s">
        <v>48</v>
      </c>
      <c r="G28" s="440"/>
      <c r="H28" s="447">
        <f>D27*2</f>
        <v>8</v>
      </c>
      <c r="I28" s="438"/>
      <c r="J28" s="438" t="s">
        <v>32</v>
      </c>
      <c r="K28" s="438"/>
      <c r="L28" s="458"/>
      <c r="M28" s="440" t="s">
        <v>48</v>
      </c>
      <c r="N28" s="440"/>
      <c r="O28" s="447">
        <f>L27*2</f>
        <v>2</v>
      </c>
      <c r="Q28" s="316"/>
      <c r="R28" s="316"/>
    </row>
    <row r="29" spans="2:18" ht="20.399999999999999" customHeight="1" x14ac:dyDescent="0.25">
      <c r="B29" s="443" t="s">
        <v>57</v>
      </c>
      <c r="C29" s="443"/>
      <c r="D29" s="446"/>
      <c r="E29" s="446"/>
      <c r="F29" s="440"/>
      <c r="G29" s="440"/>
      <c r="H29" s="448"/>
      <c r="I29" s="438"/>
      <c r="J29" s="439" t="s">
        <v>33</v>
      </c>
      <c r="K29" s="439"/>
      <c r="L29" s="446"/>
      <c r="M29" s="440"/>
      <c r="N29" s="440"/>
      <c r="O29" s="448"/>
      <c r="Q29" s="316"/>
      <c r="R29" s="316"/>
    </row>
    <row r="30" spans="2:18" ht="4.95" customHeight="1" x14ac:dyDescent="0.25">
      <c r="B30" s="454"/>
      <c r="C30" s="454"/>
      <c r="D30" s="457">
        <v>85</v>
      </c>
      <c r="E30" s="457"/>
      <c r="F30" s="455"/>
      <c r="G30" s="455"/>
      <c r="H30" s="275"/>
      <c r="I30" s="315"/>
      <c r="J30" s="456"/>
      <c r="K30" s="456"/>
      <c r="L30" s="457">
        <v>2</v>
      </c>
      <c r="M30" s="455"/>
      <c r="N30" s="455"/>
      <c r="O30" s="275"/>
    </row>
    <row r="31" spans="2:18" ht="14.4" customHeight="1" x14ac:dyDescent="0.25">
      <c r="B31" s="437" t="s">
        <v>49</v>
      </c>
      <c r="C31" s="437"/>
      <c r="D31" s="445"/>
      <c r="E31" s="445"/>
      <c r="F31" s="440" t="s">
        <v>51</v>
      </c>
      <c r="G31" s="440"/>
      <c r="H31" s="447">
        <f>D30*0</f>
        <v>0</v>
      </c>
      <c r="I31" s="438"/>
      <c r="J31" s="438" t="s">
        <v>34</v>
      </c>
      <c r="K31" s="438"/>
      <c r="L31" s="458"/>
      <c r="M31" s="440" t="s">
        <v>52</v>
      </c>
      <c r="N31" s="440"/>
      <c r="O31" s="447">
        <f>L30*1</f>
        <v>2</v>
      </c>
    </row>
    <row r="32" spans="2:18" ht="20.399999999999999" customHeight="1" x14ac:dyDescent="0.25">
      <c r="B32" s="443" t="s">
        <v>50</v>
      </c>
      <c r="C32" s="443"/>
      <c r="D32" s="446"/>
      <c r="E32" s="446"/>
      <c r="F32" s="440"/>
      <c r="G32" s="440"/>
      <c r="H32" s="448"/>
      <c r="I32" s="438"/>
      <c r="J32" s="439" t="s">
        <v>35</v>
      </c>
      <c r="K32" s="439"/>
      <c r="L32" s="446"/>
      <c r="M32" s="440"/>
      <c r="N32" s="440"/>
      <c r="O32" s="448"/>
    </row>
    <row r="33" spans="2:15" ht="4.95" customHeight="1" x14ac:dyDescent="0.25">
      <c r="B33" s="454"/>
      <c r="C33" s="454"/>
      <c r="D33" s="466"/>
      <c r="E33" s="466"/>
      <c r="F33" s="455"/>
      <c r="G33" s="455"/>
      <c r="H33" s="69"/>
      <c r="I33" s="315"/>
      <c r="J33" s="456"/>
      <c r="K33" s="456"/>
      <c r="L33" s="457"/>
      <c r="M33" s="455"/>
      <c r="N33" s="455"/>
      <c r="O33" s="276"/>
    </row>
    <row r="34" spans="2:15" ht="16.2" customHeight="1" x14ac:dyDescent="0.25">
      <c r="B34" s="68"/>
      <c r="C34" s="78"/>
      <c r="D34" s="79"/>
      <c r="E34" s="80"/>
      <c r="F34" s="464"/>
      <c r="G34" s="464"/>
      <c r="H34" s="464"/>
      <c r="I34" s="316"/>
      <c r="J34" s="438" t="s">
        <v>53</v>
      </c>
      <c r="K34" s="438"/>
      <c r="L34" s="446"/>
      <c r="M34" s="465"/>
      <c r="N34" s="465"/>
      <c r="O34" s="314">
        <f>L33*M34</f>
        <v>0</v>
      </c>
    </row>
    <row r="35" spans="2:15" ht="16.2" customHeight="1" x14ac:dyDescent="0.25">
      <c r="B35" s="68"/>
      <c r="C35" s="55"/>
      <c r="D35" s="55"/>
      <c r="E35" s="55"/>
      <c r="F35" s="55"/>
      <c r="G35" s="55"/>
      <c r="H35" s="55"/>
      <c r="I35" s="71"/>
      <c r="J35" s="330" t="s">
        <v>104</v>
      </c>
      <c r="K35" s="74"/>
      <c r="L35" s="74"/>
      <c r="M35" s="74"/>
      <c r="N35" s="74"/>
      <c r="O35" s="87"/>
    </row>
    <row r="36" spans="2:15" ht="19.95" customHeight="1" thickBot="1" x14ac:dyDescent="0.3">
      <c r="B36" s="68"/>
      <c r="C36" s="70"/>
      <c r="D36" s="73" t="s">
        <v>54</v>
      </c>
      <c r="E36" s="72"/>
      <c r="F36" s="463">
        <f>(H19+H22+H25+H28+H31)/10</f>
        <v>4.5999999999999996</v>
      </c>
      <c r="G36" s="463"/>
      <c r="H36" s="463"/>
      <c r="L36" s="73" t="s">
        <v>519</v>
      </c>
      <c r="M36" s="463">
        <f>(O19+O22+O25+O28+O31+O34)</f>
        <v>8</v>
      </c>
      <c r="N36" s="463"/>
      <c r="O36" s="463"/>
    </row>
    <row r="37" spans="2:15" ht="15" x14ac:dyDescent="0.25">
      <c r="B37" s="68"/>
    </row>
    <row r="38" spans="2:15" ht="21.6" customHeight="1" x14ac:dyDescent="0.3">
      <c r="B38" s="468" t="s">
        <v>520</v>
      </c>
      <c r="C38" s="469"/>
      <c r="D38" s="469"/>
      <c r="E38" s="119"/>
      <c r="F38" s="467">
        <f>F36+M36</f>
        <v>12.6</v>
      </c>
      <c r="G38" s="467"/>
      <c r="H38" s="467"/>
      <c r="I38" s="245"/>
      <c r="J38" s="246"/>
      <c r="K38" s="247"/>
      <c r="L38" s="55"/>
      <c r="M38" s="55"/>
    </row>
    <row r="39" spans="2:15" s="121" customFormat="1" ht="18" customHeight="1" x14ac:dyDescent="0.25">
      <c r="B39" s="233" t="s">
        <v>521</v>
      </c>
      <c r="C39" s="230"/>
      <c r="D39" s="231"/>
      <c r="E39" s="231"/>
      <c r="F39" s="231"/>
      <c r="G39" s="231"/>
      <c r="H39" s="231"/>
      <c r="I39" s="231"/>
      <c r="J39" s="232"/>
      <c r="K39" s="321"/>
      <c r="L39" s="321"/>
      <c r="M39" s="248"/>
    </row>
  </sheetData>
  <mergeCells count="108">
    <mergeCell ref="L33:L34"/>
    <mergeCell ref="F38:H38"/>
    <mergeCell ref="B38:D38"/>
    <mergeCell ref="C8:H8"/>
    <mergeCell ref="C7:H7"/>
    <mergeCell ref="D9:G9"/>
    <mergeCell ref="L7:O7"/>
    <mergeCell ref="L8:O8"/>
    <mergeCell ref="B11:O11"/>
    <mergeCell ref="I7:K7"/>
    <mergeCell ref="I8:K8"/>
    <mergeCell ref="B9:C9"/>
    <mergeCell ref="O28:O29"/>
    <mergeCell ref="B30:C30"/>
    <mergeCell ref="F30:G30"/>
    <mergeCell ref="J30:K30"/>
    <mergeCell ref="M30:N30"/>
    <mergeCell ref="F28:G29"/>
    <mergeCell ref="H28:H29"/>
    <mergeCell ref="I28:I29"/>
    <mergeCell ref="J28:K28"/>
    <mergeCell ref="J29:K29"/>
    <mergeCell ref="L30:L32"/>
    <mergeCell ref="L27:L29"/>
    <mergeCell ref="B6:N6"/>
    <mergeCell ref="B28:C28"/>
    <mergeCell ref="B29:C29"/>
    <mergeCell ref="F36:H36"/>
    <mergeCell ref="F34:H34"/>
    <mergeCell ref="M36:O36"/>
    <mergeCell ref="J34:K34"/>
    <mergeCell ref="M34:N34"/>
    <mergeCell ref="J31:K31"/>
    <mergeCell ref="J32:K32"/>
    <mergeCell ref="M31:N32"/>
    <mergeCell ref="O31:O32"/>
    <mergeCell ref="B33:C33"/>
    <mergeCell ref="D33:E33"/>
    <mergeCell ref="F33:G33"/>
    <mergeCell ref="J33:K33"/>
    <mergeCell ref="M33:N33"/>
    <mergeCell ref="B31:C31"/>
    <mergeCell ref="B32:C32"/>
    <mergeCell ref="F31:G32"/>
    <mergeCell ref="H31:H32"/>
    <mergeCell ref="I31:I32"/>
    <mergeCell ref="M28:N29"/>
    <mergeCell ref="D30:E32"/>
    <mergeCell ref="D27:E29"/>
    <mergeCell ref="M25:N26"/>
    <mergeCell ref="O25:O26"/>
    <mergeCell ref="B27:C27"/>
    <mergeCell ref="F27:G27"/>
    <mergeCell ref="J27:K27"/>
    <mergeCell ref="M27:N27"/>
    <mergeCell ref="B25:C25"/>
    <mergeCell ref="B26:C26"/>
    <mergeCell ref="F25:G26"/>
    <mergeCell ref="H25:H26"/>
    <mergeCell ref="I25:I26"/>
    <mergeCell ref="J25:K25"/>
    <mergeCell ref="J26:K26"/>
    <mergeCell ref="L24:L26"/>
    <mergeCell ref="D24:E26"/>
    <mergeCell ref="J18:K18"/>
    <mergeCell ref="J22:K23"/>
    <mergeCell ref="M22:N23"/>
    <mergeCell ref="O22:O23"/>
    <mergeCell ref="B24:C24"/>
    <mergeCell ref="F24:G24"/>
    <mergeCell ref="J24:K24"/>
    <mergeCell ref="M24:N24"/>
    <mergeCell ref="B22:C22"/>
    <mergeCell ref="B23:C23"/>
    <mergeCell ref="F22:G23"/>
    <mergeCell ref="H22:H23"/>
    <mergeCell ref="I22:I23"/>
    <mergeCell ref="L21:L23"/>
    <mergeCell ref="D21:E23"/>
    <mergeCell ref="B21:C21"/>
    <mergeCell ref="F21:G21"/>
    <mergeCell ref="J21:K21"/>
    <mergeCell ref="M21:N21"/>
    <mergeCell ref="M18:N18"/>
    <mergeCell ref="B16:B17"/>
    <mergeCell ref="I16:I17"/>
    <mergeCell ref="J19:K19"/>
    <mergeCell ref="J20:K20"/>
    <mergeCell ref="M19:N20"/>
    <mergeCell ref="B13:H13"/>
    <mergeCell ref="J13:O13"/>
    <mergeCell ref="B14:H14"/>
    <mergeCell ref="B15:H15"/>
    <mergeCell ref="I14:I15"/>
    <mergeCell ref="J14:O14"/>
    <mergeCell ref="J15:O15"/>
    <mergeCell ref="J16:J17"/>
    <mergeCell ref="M16:M17"/>
    <mergeCell ref="L18:L20"/>
    <mergeCell ref="O19:O20"/>
    <mergeCell ref="B19:C19"/>
    <mergeCell ref="B20:C20"/>
    <mergeCell ref="F19:G20"/>
    <mergeCell ref="H19:H20"/>
    <mergeCell ref="I19:I20"/>
    <mergeCell ref="D18:E20"/>
    <mergeCell ref="B18:C18"/>
    <mergeCell ref="F18:G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124"/>
  <sheetViews>
    <sheetView showGridLines="0" workbookViewId="0">
      <selection activeCell="C115" sqref="C115"/>
    </sheetView>
  </sheetViews>
  <sheetFormatPr defaultRowHeight="14.4" x14ac:dyDescent="0.3"/>
  <cols>
    <col min="1" max="1" width="1.6640625" customWidth="1"/>
    <col min="2" max="2" width="11.6640625" style="57" customWidth="1"/>
    <col min="3" max="3" width="68.6640625" customWidth="1"/>
    <col min="4" max="4" width="7.6640625" style="207" customWidth="1"/>
    <col min="5" max="5" width="1.6640625" style="227" customWidth="1"/>
    <col min="6" max="6" width="7.6640625" style="207" customWidth="1"/>
    <col min="7" max="7" width="1.6640625" style="221" customWidth="1"/>
    <col min="8" max="8" width="7.6640625" style="207" customWidth="1"/>
  </cols>
  <sheetData>
    <row r="1" spans="1:16" ht="19.95" customHeight="1" x14ac:dyDescent="0.3"/>
    <row r="2" spans="1:16" ht="21" x14ac:dyDescent="0.4">
      <c r="A2" s="243" t="s">
        <v>527</v>
      </c>
    </row>
    <row r="3" spans="1:16" s="242" customFormat="1" ht="18" x14ac:dyDescent="0.35">
      <c r="B3" s="241" t="s">
        <v>257</v>
      </c>
      <c r="D3" s="244"/>
      <c r="E3" s="244"/>
      <c r="F3" s="244"/>
      <c r="H3" s="244"/>
    </row>
    <row r="4" spans="1:16" ht="15" customHeight="1" x14ac:dyDescent="0.3">
      <c r="A4" s="242"/>
      <c r="B4" s="89"/>
      <c r="E4" s="207"/>
      <c r="G4" s="189"/>
    </row>
    <row r="5" spans="1:16" s="62" customFormat="1" ht="19.95" customHeight="1" x14ac:dyDescent="0.3">
      <c r="A5"/>
      <c r="B5" s="122" t="s">
        <v>255</v>
      </c>
      <c r="C5" s="354" t="s">
        <v>516</v>
      </c>
      <c r="D5" s="125"/>
      <c r="E5" s="125"/>
      <c r="F5" s="125"/>
      <c r="G5" s="189"/>
      <c r="H5" s="207"/>
      <c r="I5"/>
      <c r="J5"/>
      <c r="K5"/>
      <c r="L5"/>
      <c r="M5" s="82"/>
      <c r="N5" s="82"/>
      <c r="O5" s="101"/>
      <c r="P5" s="102"/>
    </row>
    <row r="6" spans="1:16" s="62" customFormat="1" ht="19.95" customHeight="1" x14ac:dyDescent="0.3">
      <c r="A6"/>
      <c r="B6" s="122" t="s">
        <v>251</v>
      </c>
      <c r="C6" s="353" t="str">
        <f>Site_Description!B2</f>
        <v>Beaver Lake</v>
      </c>
      <c r="D6" s="125"/>
      <c r="E6" s="125"/>
      <c r="F6" s="125"/>
      <c r="G6" s="65"/>
      <c r="H6" s="208"/>
      <c r="I6" s="103"/>
      <c r="J6" s="103"/>
      <c r="L6" s="83"/>
      <c r="M6" s="82"/>
      <c r="N6" s="82"/>
      <c r="O6" s="82"/>
      <c r="P6" s="82"/>
    </row>
    <row r="7" spans="1:16" s="62" customFormat="1" ht="19.95" customHeight="1" x14ac:dyDescent="0.3">
      <c r="A7"/>
      <c r="B7" s="122" t="s">
        <v>254</v>
      </c>
      <c r="C7" s="352">
        <v>42656</v>
      </c>
      <c r="D7" s="125"/>
      <c r="E7" s="125"/>
      <c r="F7" s="125"/>
      <c r="G7" s="65"/>
      <c r="H7" s="208"/>
      <c r="I7" s="103"/>
      <c r="J7" s="103"/>
      <c r="L7" s="83"/>
      <c r="M7" s="82"/>
      <c r="N7" s="82"/>
      <c r="O7" s="82"/>
      <c r="P7" s="82"/>
    </row>
    <row r="8" spans="1:16" s="116" customFormat="1" ht="15" customHeight="1" x14ac:dyDescent="0.3">
      <c r="A8" s="50"/>
      <c r="B8" s="122"/>
      <c r="C8" s="130"/>
      <c r="D8" s="125"/>
      <c r="E8" s="125"/>
      <c r="F8" s="125"/>
      <c r="G8" s="65"/>
      <c r="H8" s="208"/>
      <c r="I8" s="103"/>
      <c r="J8" s="103"/>
      <c r="L8" s="83"/>
      <c r="M8" s="82"/>
      <c r="N8" s="82"/>
      <c r="O8" s="82"/>
      <c r="P8" s="82"/>
    </row>
    <row r="9" spans="1:16" s="50" customFormat="1" ht="33.6" customHeight="1" x14ac:dyDescent="0.3">
      <c r="B9" s="485" t="s">
        <v>452</v>
      </c>
      <c r="C9" s="485"/>
      <c r="D9" s="485"/>
      <c r="E9" s="485"/>
      <c r="F9" s="485"/>
      <c r="G9" s="485"/>
      <c r="H9" s="485"/>
      <c r="I9" s="83"/>
      <c r="L9" s="83"/>
      <c r="M9" s="82"/>
      <c r="N9" s="82"/>
      <c r="O9" s="82"/>
      <c r="P9" s="82"/>
    </row>
    <row r="10" spans="1:16" ht="15" customHeight="1" x14ac:dyDescent="0.3">
      <c r="A10" s="50"/>
      <c r="B10"/>
      <c r="E10" s="207"/>
      <c r="G10" s="189"/>
    </row>
    <row r="11" spans="1:16" ht="17.399999999999999" x14ac:dyDescent="0.3">
      <c r="A11" s="50"/>
      <c r="B11" s="477" t="s">
        <v>106</v>
      </c>
      <c r="C11" s="477"/>
      <c r="D11" s="209"/>
      <c r="E11" s="209"/>
      <c r="F11" s="209"/>
      <c r="G11" s="210"/>
      <c r="H11" s="211"/>
    </row>
    <row r="12" spans="1:16" ht="16.2" customHeight="1" x14ac:dyDescent="0.3">
      <c r="A12" s="50"/>
      <c r="B12" s="479" t="s">
        <v>107</v>
      </c>
      <c r="C12" s="479"/>
      <c r="D12" s="77" t="s">
        <v>25</v>
      </c>
      <c r="E12" s="212"/>
      <c r="F12" s="77" t="s">
        <v>24</v>
      </c>
      <c r="G12" s="212"/>
      <c r="H12" s="213" t="s">
        <v>108</v>
      </c>
    </row>
    <row r="13" spans="1:16" ht="16.2" customHeight="1" x14ac:dyDescent="0.3">
      <c r="C13" s="331" t="s">
        <v>173</v>
      </c>
      <c r="D13" s="98">
        <v>0</v>
      </c>
      <c r="E13" s="125"/>
      <c r="F13" s="98">
        <v>1</v>
      </c>
      <c r="G13" s="65"/>
      <c r="H13" s="204"/>
    </row>
    <row r="14" spans="1:16" ht="16.2" customHeight="1" x14ac:dyDescent="0.3">
      <c r="C14" s="331" t="s">
        <v>109</v>
      </c>
      <c r="D14" s="98"/>
      <c r="E14" s="125"/>
      <c r="F14" s="97"/>
      <c r="G14" s="65"/>
      <c r="H14" s="205">
        <v>0</v>
      </c>
    </row>
    <row r="15" spans="1:16" ht="16.2" customHeight="1" x14ac:dyDescent="0.3">
      <c r="C15" s="331" t="s">
        <v>110</v>
      </c>
      <c r="D15" s="98"/>
      <c r="E15" s="125"/>
      <c r="F15" s="97"/>
      <c r="G15" s="65"/>
      <c r="H15" s="205">
        <v>0</v>
      </c>
    </row>
    <row r="16" spans="1:16" ht="16.2" customHeight="1" x14ac:dyDescent="0.3">
      <c r="C16" s="331" t="s">
        <v>111</v>
      </c>
      <c r="D16" s="98"/>
      <c r="E16" s="125"/>
      <c r="F16" s="97"/>
      <c r="G16" s="65"/>
      <c r="H16" s="205">
        <v>0</v>
      </c>
    </row>
    <row r="17" spans="2:8" ht="16.2" customHeight="1" x14ac:dyDescent="0.3">
      <c r="C17" s="331" t="s">
        <v>112</v>
      </c>
      <c r="D17" s="98"/>
      <c r="E17" s="125"/>
      <c r="F17" s="97"/>
      <c r="G17" s="65"/>
      <c r="H17" s="205">
        <v>0</v>
      </c>
    </row>
    <row r="18" spans="2:8" ht="16.2" customHeight="1" x14ac:dyDescent="0.3">
      <c r="C18" s="332" t="s">
        <v>174</v>
      </c>
      <c r="D18" s="98"/>
      <c r="E18" s="125"/>
      <c r="F18" s="97"/>
      <c r="G18" s="65"/>
      <c r="H18" s="203"/>
    </row>
    <row r="19" spans="2:8" ht="16.2" customHeight="1" x14ac:dyDescent="0.3">
      <c r="C19" s="331" t="s">
        <v>113</v>
      </c>
      <c r="D19" s="98"/>
      <c r="E19" s="125"/>
      <c r="F19" s="97"/>
      <c r="G19" s="65"/>
      <c r="H19" s="205">
        <v>0</v>
      </c>
    </row>
    <row r="20" spans="2:8" ht="16.2" customHeight="1" x14ac:dyDescent="0.3">
      <c r="C20" s="331" t="s">
        <v>114</v>
      </c>
      <c r="D20" s="98"/>
      <c r="E20" s="125"/>
      <c r="F20" s="97"/>
      <c r="G20" s="65"/>
      <c r="H20" s="205">
        <v>0</v>
      </c>
    </row>
    <row r="21" spans="2:8" ht="16.2" customHeight="1" x14ac:dyDescent="0.3">
      <c r="C21" s="331" t="s">
        <v>115</v>
      </c>
      <c r="D21" s="98"/>
      <c r="E21" s="125"/>
      <c r="F21" s="97"/>
      <c r="G21" s="65"/>
      <c r="H21" s="205">
        <v>0</v>
      </c>
    </row>
    <row r="22" spans="2:8" ht="16.2" customHeight="1" x14ac:dyDescent="0.3">
      <c r="C22" s="93"/>
      <c r="D22" s="113"/>
      <c r="E22" s="125"/>
      <c r="F22" s="113"/>
      <c r="G22" s="65"/>
      <c r="H22" s="214"/>
    </row>
    <row r="23" spans="2:8" ht="16.2" customHeight="1" x14ac:dyDescent="0.3">
      <c r="B23" s="479" t="s">
        <v>116</v>
      </c>
      <c r="C23" s="479"/>
      <c r="D23" s="77"/>
      <c r="E23" s="212"/>
      <c r="F23" s="77"/>
      <c r="G23" s="215"/>
      <c r="H23" s="213"/>
    </row>
    <row r="24" spans="2:8" ht="16.2" customHeight="1" x14ac:dyDescent="0.3">
      <c r="C24" s="331" t="s">
        <v>600</v>
      </c>
      <c r="D24" s="181"/>
      <c r="E24" s="125"/>
      <c r="F24" s="181"/>
      <c r="G24" s="125"/>
      <c r="H24" s="204"/>
    </row>
    <row r="25" spans="2:8" ht="16.2" customHeight="1" x14ac:dyDescent="0.3">
      <c r="C25" s="331" t="s">
        <v>117</v>
      </c>
      <c r="D25" s="97">
        <v>1</v>
      </c>
      <c r="E25" s="125"/>
      <c r="F25" s="97">
        <v>1</v>
      </c>
      <c r="G25" s="125"/>
      <c r="H25" s="203"/>
    </row>
    <row r="26" spans="2:8" ht="16.2" customHeight="1" x14ac:dyDescent="0.3">
      <c r="C26" s="331" t="s">
        <v>118</v>
      </c>
      <c r="D26" s="97"/>
      <c r="E26" s="125"/>
      <c r="F26" s="97"/>
      <c r="G26" s="125"/>
      <c r="H26" s="203"/>
    </row>
    <row r="27" spans="2:8" ht="16.2" customHeight="1" x14ac:dyDescent="0.3">
      <c r="C27" s="93"/>
      <c r="D27" s="113"/>
      <c r="E27" s="125"/>
      <c r="F27" s="113"/>
      <c r="G27" s="65"/>
      <c r="H27" s="214"/>
    </row>
    <row r="28" spans="2:8" ht="16.2" customHeight="1" x14ac:dyDescent="0.3">
      <c r="B28" s="479" t="s">
        <v>119</v>
      </c>
      <c r="C28" s="479"/>
      <c r="D28" s="77"/>
      <c r="E28" s="212"/>
      <c r="F28" s="77"/>
      <c r="G28" s="215"/>
      <c r="H28" s="213"/>
    </row>
    <row r="29" spans="2:8" ht="16.2" customHeight="1" x14ac:dyDescent="0.3">
      <c r="C29" s="95"/>
      <c r="D29" s="98"/>
      <c r="E29" s="125"/>
      <c r="F29" s="98"/>
      <c r="G29" s="99"/>
      <c r="H29" s="204"/>
    </row>
    <row r="30" spans="2:8" ht="16.2" customHeight="1" x14ac:dyDescent="0.3">
      <c r="C30" s="96"/>
      <c r="D30" s="97"/>
      <c r="E30" s="125"/>
      <c r="F30" s="97"/>
      <c r="G30" s="99"/>
      <c r="H30" s="205"/>
    </row>
    <row r="31" spans="2:8" ht="16.2" customHeight="1" x14ac:dyDescent="0.3">
      <c r="C31" s="93"/>
      <c r="D31" s="113"/>
      <c r="E31" s="125"/>
      <c r="F31" s="113"/>
      <c r="G31" s="65"/>
      <c r="H31" s="214"/>
    </row>
    <row r="32" spans="2:8" ht="17.399999999999999" x14ac:dyDescent="0.3">
      <c r="B32" s="477" t="s">
        <v>120</v>
      </c>
      <c r="C32" s="477"/>
      <c r="D32" s="209"/>
      <c r="E32" s="209"/>
      <c r="F32" s="209"/>
      <c r="G32" s="210"/>
      <c r="H32" s="211"/>
    </row>
    <row r="33" spans="1:8" ht="16.2" customHeight="1" x14ac:dyDescent="0.3">
      <c r="B33" s="479" t="s">
        <v>121</v>
      </c>
      <c r="C33" s="479"/>
      <c r="D33" s="77" t="s">
        <v>25</v>
      </c>
      <c r="E33" s="212"/>
      <c r="F33" s="77" t="s">
        <v>24</v>
      </c>
      <c r="G33" s="212"/>
      <c r="H33" s="213" t="s">
        <v>108</v>
      </c>
    </row>
    <row r="34" spans="1:8" ht="16.2" customHeight="1" x14ac:dyDescent="0.3">
      <c r="C34" s="331" t="s">
        <v>122</v>
      </c>
      <c r="D34" s="98"/>
      <c r="E34" s="125"/>
      <c r="F34" s="98"/>
      <c r="G34" s="99"/>
      <c r="H34" s="204">
        <v>0</v>
      </c>
    </row>
    <row r="35" spans="1:8" ht="16.2" customHeight="1" x14ac:dyDescent="0.3">
      <c r="C35" s="331" t="s">
        <v>123</v>
      </c>
      <c r="D35" s="98"/>
      <c r="E35" s="125"/>
      <c r="F35" s="98"/>
      <c r="G35" s="99"/>
      <c r="H35" s="204">
        <v>0</v>
      </c>
    </row>
    <row r="36" spans="1:8" ht="16.2" customHeight="1" x14ac:dyDescent="0.3">
      <c r="C36" s="333" t="s">
        <v>124</v>
      </c>
      <c r="D36" s="98"/>
      <c r="E36" s="125"/>
      <c r="F36" s="98"/>
      <c r="G36" s="99"/>
      <c r="H36" s="204">
        <v>0</v>
      </c>
    </row>
    <row r="37" spans="1:8" ht="16.2" customHeight="1" x14ac:dyDescent="0.3">
      <c r="C37" s="334" t="s">
        <v>125</v>
      </c>
      <c r="D37" s="216"/>
      <c r="E37" s="216"/>
      <c r="F37" s="216"/>
      <c r="G37" s="217"/>
      <c r="H37" s="218"/>
    </row>
    <row r="38" spans="1:8" ht="16.2" customHeight="1" x14ac:dyDescent="0.3">
      <c r="C38" s="331" t="s">
        <v>126</v>
      </c>
      <c r="D38" s="98"/>
      <c r="E38" s="125"/>
      <c r="F38" s="98"/>
      <c r="G38" s="99"/>
      <c r="H38" s="204">
        <v>0</v>
      </c>
    </row>
    <row r="39" spans="1:8" ht="16.2" customHeight="1" x14ac:dyDescent="0.3">
      <c r="C39" s="93"/>
      <c r="D39" s="113"/>
      <c r="E39" s="125"/>
      <c r="F39" s="113"/>
      <c r="G39" s="65"/>
      <c r="H39" s="214"/>
    </row>
    <row r="40" spans="1:8" ht="16.2" customHeight="1" x14ac:dyDescent="0.3">
      <c r="A40" s="50"/>
      <c r="B40" s="479" t="s">
        <v>127</v>
      </c>
      <c r="C40" s="479"/>
      <c r="D40" s="77"/>
      <c r="E40" s="212"/>
      <c r="F40" s="77"/>
      <c r="G40" s="219"/>
      <c r="H40" s="213"/>
    </row>
    <row r="41" spans="1:8" ht="16.2" customHeight="1" x14ac:dyDescent="0.3">
      <c r="C41" s="331" t="s">
        <v>128</v>
      </c>
      <c r="D41" s="220">
        <v>0</v>
      </c>
      <c r="F41" s="220">
        <v>1</v>
      </c>
      <c r="H41" s="220"/>
    </row>
    <row r="42" spans="1:8" ht="16.2" customHeight="1" x14ac:dyDescent="0.3">
      <c r="C42" s="331" t="s">
        <v>129</v>
      </c>
      <c r="D42" s="220"/>
      <c r="F42" s="220"/>
      <c r="H42" s="220">
        <v>0</v>
      </c>
    </row>
    <row r="43" spans="1:8" ht="16.2" customHeight="1" x14ac:dyDescent="0.3">
      <c r="C43" s="93"/>
      <c r="D43" s="113"/>
      <c r="E43" s="125"/>
      <c r="F43" s="113"/>
      <c r="G43" s="65"/>
      <c r="H43" s="214"/>
    </row>
    <row r="44" spans="1:8" ht="16.2" customHeight="1" x14ac:dyDescent="0.3">
      <c r="B44" s="479" t="s">
        <v>130</v>
      </c>
      <c r="C44" s="479"/>
      <c r="D44" s="482"/>
      <c r="E44" s="483"/>
      <c r="F44" s="482"/>
      <c r="G44" s="480"/>
      <c r="H44" s="488"/>
    </row>
    <row r="45" spans="1:8" ht="16.2" customHeight="1" x14ac:dyDescent="0.3">
      <c r="B45" s="481" t="s">
        <v>131</v>
      </c>
      <c r="C45" s="481"/>
      <c r="D45" s="482"/>
      <c r="E45" s="483"/>
      <c r="F45" s="482"/>
      <c r="G45" s="480"/>
      <c r="H45" s="488"/>
    </row>
    <row r="46" spans="1:8" ht="16.2" customHeight="1" x14ac:dyDescent="0.3">
      <c r="C46" s="95"/>
      <c r="D46" s="220"/>
      <c r="F46" s="220"/>
      <c r="H46" s="220"/>
    </row>
    <row r="47" spans="1:8" ht="16.2" customHeight="1" x14ac:dyDescent="0.3">
      <c r="C47" s="96"/>
      <c r="D47" s="222"/>
      <c r="F47" s="222"/>
      <c r="H47" s="222"/>
    </row>
    <row r="48" spans="1:8" ht="16.2" customHeight="1" x14ac:dyDescent="0.3">
      <c r="C48" s="93"/>
      <c r="D48" s="113"/>
      <c r="E48" s="125"/>
      <c r="F48" s="113"/>
      <c r="G48" s="65"/>
      <c r="H48" s="214"/>
    </row>
    <row r="49" spans="2:8" ht="17.399999999999999" x14ac:dyDescent="0.3">
      <c r="B49" s="477" t="s">
        <v>132</v>
      </c>
      <c r="C49" s="477"/>
      <c r="D49" s="209"/>
      <c r="E49" s="209"/>
      <c r="F49" s="209"/>
      <c r="G49" s="210"/>
      <c r="H49" s="211"/>
    </row>
    <row r="50" spans="2:8" ht="16.2" customHeight="1" x14ac:dyDescent="0.3">
      <c r="B50" s="479" t="s">
        <v>133</v>
      </c>
      <c r="C50" s="479"/>
      <c r="D50" s="77" t="s">
        <v>25</v>
      </c>
      <c r="E50" s="212"/>
      <c r="F50" s="77" t="s">
        <v>24</v>
      </c>
      <c r="G50" s="212"/>
      <c r="H50" s="213" t="s">
        <v>108</v>
      </c>
    </row>
    <row r="51" spans="2:8" ht="16.2" customHeight="1" x14ac:dyDescent="0.3">
      <c r="C51" s="331" t="s">
        <v>601</v>
      </c>
      <c r="D51" s="98"/>
      <c r="E51" s="125"/>
      <c r="F51" s="98"/>
      <c r="G51" s="65"/>
      <c r="H51" s="204">
        <v>0</v>
      </c>
    </row>
    <row r="52" spans="2:8" ht="16.2" customHeight="1" x14ac:dyDescent="0.3">
      <c r="C52" s="335" t="s">
        <v>170</v>
      </c>
      <c r="D52" s="97"/>
      <c r="E52" s="125"/>
      <c r="F52" s="97"/>
      <c r="G52" s="65"/>
      <c r="H52" s="204">
        <v>0</v>
      </c>
    </row>
    <row r="53" spans="2:8" ht="16.2" customHeight="1" x14ac:dyDescent="0.3">
      <c r="C53" s="331" t="s">
        <v>134</v>
      </c>
      <c r="D53" s="97"/>
      <c r="E53" s="125"/>
      <c r="F53" s="97"/>
      <c r="G53" s="65"/>
      <c r="H53" s="204">
        <v>0</v>
      </c>
    </row>
    <row r="54" spans="2:8" ht="16.2" customHeight="1" x14ac:dyDescent="0.3">
      <c r="C54" s="331" t="s">
        <v>135</v>
      </c>
      <c r="D54" s="97"/>
      <c r="E54" s="125"/>
      <c r="F54" s="97"/>
      <c r="G54" s="65"/>
      <c r="H54" s="204">
        <v>0</v>
      </c>
    </row>
    <row r="55" spans="2:8" ht="16.2" customHeight="1" x14ac:dyDescent="0.3">
      <c r="C55" s="331" t="s">
        <v>136</v>
      </c>
      <c r="D55" s="97"/>
      <c r="E55" s="125"/>
      <c r="F55" s="97"/>
      <c r="G55" s="99"/>
      <c r="H55" s="205"/>
    </row>
    <row r="56" spans="2:8" ht="16.2" customHeight="1" x14ac:dyDescent="0.3">
      <c r="C56" s="93"/>
      <c r="D56" s="113"/>
      <c r="E56" s="125"/>
      <c r="F56" s="113"/>
      <c r="G56" s="65"/>
      <c r="H56" s="214"/>
    </row>
    <row r="57" spans="2:8" ht="16.2" customHeight="1" x14ac:dyDescent="0.3">
      <c r="B57" s="479" t="s">
        <v>137</v>
      </c>
      <c r="C57" s="479"/>
      <c r="D57" s="77"/>
      <c r="E57" s="212"/>
      <c r="F57" s="77"/>
      <c r="G57" s="219"/>
      <c r="H57" s="213"/>
    </row>
    <row r="58" spans="2:8" ht="16.2" customHeight="1" x14ac:dyDescent="0.3">
      <c r="C58" s="331" t="s">
        <v>138</v>
      </c>
      <c r="D58" s="98">
        <v>0</v>
      </c>
      <c r="E58" s="125"/>
      <c r="F58" s="98">
        <v>1</v>
      </c>
      <c r="G58" s="99"/>
      <c r="H58" s="204"/>
    </row>
    <row r="59" spans="2:8" ht="16.2" customHeight="1" x14ac:dyDescent="0.3">
      <c r="C59" s="331" t="s">
        <v>256</v>
      </c>
      <c r="D59" s="97"/>
      <c r="E59" s="125"/>
      <c r="F59" s="97"/>
      <c r="G59" s="99"/>
      <c r="H59" s="205">
        <v>0</v>
      </c>
    </row>
    <row r="60" spans="2:8" ht="16.2" customHeight="1" x14ac:dyDescent="0.3">
      <c r="C60" s="93"/>
      <c r="D60" s="113"/>
      <c r="E60" s="125"/>
      <c r="F60" s="113"/>
      <c r="G60" s="65"/>
      <c r="H60" s="214"/>
    </row>
    <row r="61" spans="2:8" ht="16.2" customHeight="1" x14ac:dyDescent="0.3">
      <c r="B61" s="479" t="s">
        <v>139</v>
      </c>
      <c r="C61" s="479"/>
      <c r="D61" s="77"/>
      <c r="E61" s="212"/>
      <c r="F61" s="77"/>
      <c r="G61" s="219"/>
      <c r="H61" s="213"/>
    </row>
    <row r="62" spans="2:8" ht="16.2" customHeight="1" x14ac:dyDescent="0.3">
      <c r="C62" s="331" t="s">
        <v>140</v>
      </c>
      <c r="D62" s="98">
        <v>0</v>
      </c>
      <c r="E62" s="125"/>
      <c r="F62" s="98">
        <v>1</v>
      </c>
      <c r="G62" s="99"/>
      <c r="H62" s="204"/>
    </row>
    <row r="63" spans="2:8" ht="16.2" customHeight="1" x14ac:dyDescent="0.3">
      <c r="C63" s="331" t="s">
        <v>141</v>
      </c>
      <c r="D63" s="97"/>
      <c r="E63" s="125"/>
      <c r="F63" s="97"/>
      <c r="G63" s="99"/>
      <c r="H63" s="205">
        <v>0</v>
      </c>
    </row>
    <row r="64" spans="2:8" ht="16.2" customHeight="1" x14ac:dyDescent="0.3">
      <c r="C64" s="331" t="s">
        <v>142</v>
      </c>
      <c r="D64" s="97"/>
      <c r="E64" s="125"/>
      <c r="F64" s="97"/>
      <c r="G64" s="99"/>
      <c r="H64" s="205">
        <v>0</v>
      </c>
    </row>
    <row r="65" spans="2:8" ht="16.2" customHeight="1" x14ac:dyDescent="0.3">
      <c r="C65" s="331" t="s">
        <v>602</v>
      </c>
      <c r="D65" s="97"/>
      <c r="E65" s="125"/>
      <c r="F65" s="97"/>
      <c r="G65" s="99"/>
      <c r="H65" s="205">
        <v>0</v>
      </c>
    </row>
    <row r="66" spans="2:8" ht="16.2" customHeight="1" x14ac:dyDescent="0.3">
      <c r="C66" s="331" t="s">
        <v>171</v>
      </c>
      <c r="D66" s="97"/>
      <c r="E66" s="125"/>
      <c r="F66" s="97"/>
      <c r="G66" s="99"/>
      <c r="H66" s="205">
        <v>0</v>
      </c>
    </row>
    <row r="67" spans="2:8" ht="16.2" customHeight="1" x14ac:dyDescent="0.3">
      <c r="C67" s="93"/>
      <c r="D67" s="113"/>
      <c r="E67" s="125"/>
      <c r="F67" s="113"/>
      <c r="G67" s="65"/>
      <c r="H67" s="214"/>
    </row>
    <row r="68" spans="2:8" ht="16.2" customHeight="1" x14ac:dyDescent="0.3">
      <c r="B68" s="479" t="s">
        <v>143</v>
      </c>
      <c r="C68" s="479"/>
      <c r="D68" s="77"/>
      <c r="E68" s="212"/>
      <c r="F68" s="77"/>
      <c r="G68" s="219"/>
      <c r="H68" s="213"/>
    </row>
    <row r="69" spans="2:8" ht="16.2" customHeight="1" x14ac:dyDescent="0.3">
      <c r="C69" s="331" t="s">
        <v>144</v>
      </c>
      <c r="D69" s="98"/>
      <c r="E69" s="125"/>
      <c r="F69" s="98"/>
      <c r="G69" s="65"/>
      <c r="H69" s="204">
        <v>0</v>
      </c>
    </row>
    <row r="70" spans="2:8" ht="16.2" customHeight="1" x14ac:dyDescent="0.3">
      <c r="C70" s="332" t="s">
        <v>145</v>
      </c>
      <c r="D70" s="97"/>
      <c r="E70" s="125"/>
      <c r="F70" s="97"/>
      <c r="G70" s="65"/>
      <c r="H70" s="204">
        <v>0</v>
      </c>
    </row>
    <row r="71" spans="2:8" ht="16.2" customHeight="1" x14ac:dyDescent="0.3">
      <c r="C71" s="331" t="s">
        <v>146</v>
      </c>
      <c r="D71" s="97"/>
      <c r="E71" s="125"/>
      <c r="F71" s="97"/>
      <c r="G71" s="65"/>
      <c r="H71" s="204">
        <v>0</v>
      </c>
    </row>
    <row r="72" spans="2:8" ht="16.2" customHeight="1" x14ac:dyDescent="0.3">
      <c r="C72" s="331" t="s">
        <v>147</v>
      </c>
      <c r="D72" s="97"/>
      <c r="E72" s="125"/>
      <c r="F72" s="97"/>
      <c r="G72" s="65"/>
      <c r="H72" s="204">
        <v>0</v>
      </c>
    </row>
    <row r="73" spans="2:8" ht="16.2" customHeight="1" x14ac:dyDescent="0.3">
      <c r="C73" s="92"/>
      <c r="D73" s="125"/>
      <c r="E73" s="125"/>
      <c r="F73" s="125"/>
      <c r="G73" s="65"/>
      <c r="H73" s="208"/>
    </row>
    <row r="74" spans="2:8" ht="16.2" customHeight="1" x14ac:dyDescent="0.3">
      <c r="B74" s="479" t="s">
        <v>166</v>
      </c>
      <c r="C74" s="479"/>
      <c r="D74" s="77"/>
      <c r="E74" s="212"/>
      <c r="F74" s="77"/>
      <c r="G74" s="219"/>
      <c r="H74" s="213"/>
    </row>
    <row r="75" spans="2:8" ht="16.2" customHeight="1" x14ac:dyDescent="0.3">
      <c r="B75" s="478" t="s">
        <v>156</v>
      </c>
      <c r="C75" s="478"/>
      <c r="D75" s="77"/>
      <c r="E75" s="212"/>
      <c r="F75" s="77"/>
      <c r="G75" s="219"/>
      <c r="H75" s="213"/>
    </row>
    <row r="76" spans="2:8" ht="16.2" customHeight="1" x14ac:dyDescent="0.3">
      <c r="C76" s="336" t="s">
        <v>517</v>
      </c>
      <c r="D76" s="207">
        <v>0</v>
      </c>
      <c r="F76" s="207">
        <v>1</v>
      </c>
    </row>
    <row r="77" spans="2:8" ht="16.2" customHeight="1" x14ac:dyDescent="0.3">
      <c r="C77" s="96"/>
      <c r="D77" s="201"/>
      <c r="E77" s="228"/>
      <c r="F77" s="201"/>
      <c r="G77" s="223"/>
      <c r="H77" s="206"/>
    </row>
    <row r="78" spans="2:8" ht="16.2" customHeight="1" x14ac:dyDescent="0.3">
      <c r="C78" s="93"/>
      <c r="D78" s="113"/>
      <c r="E78" s="125"/>
      <c r="F78" s="113"/>
      <c r="G78" s="65"/>
      <c r="H78" s="214"/>
    </row>
    <row r="79" spans="2:8" ht="17.399999999999999" x14ac:dyDescent="0.3">
      <c r="B79" s="477" t="s">
        <v>148</v>
      </c>
      <c r="C79" s="477"/>
      <c r="D79" s="209"/>
      <c r="E79" s="209"/>
      <c r="F79" s="209"/>
      <c r="G79" s="210"/>
      <c r="H79" s="211"/>
    </row>
    <row r="80" spans="2:8" ht="16.2" customHeight="1" x14ac:dyDescent="0.3">
      <c r="B80" s="479" t="s">
        <v>149</v>
      </c>
      <c r="C80" s="479"/>
      <c r="D80" s="77" t="s">
        <v>25</v>
      </c>
      <c r="E80" s="212"/>
      <c r="F80" s="77" t="s">
        <v>24</v>
      </c>
      <c r="G80" s="212"/>
      <c r="H80" s="213" t="s">
        <v>108</v>
      </c>
    </row>
    <row r="81" spans="2:8" ht="16.2" customHeight="1" x14ac:dyDescent="0.3">
      <c r="C81" s="331" t="s">
        <v>150</v>
      </c>
      <c r="D81" s="98"/>
      <c r="E81" s="125"/>
      <c r="F81" s="98"/>
      <c r="G81" s="65"/>
      <c r="H81" s="204">
        <v>0</v>
      </c>
    </row>
    <row r="82" spans="2:8" ht="16.2" customHeight="1" x14ac:dyDescent="0.3">
      <c r="C82" s="337" t="s">
        <v>151</v>
      </c>
      <c r="D82" s="97"/>
      <c r="E82" s="125"/>
      <c r="F82" s="97"/>
      <c r="G82" s="65"/>
      <c r="H82" s="204">
        <v>0</v>
      </c>
    </row>
    <row r="83" spans="2:8" ht="16.2" customHeight="1" x14ac:dyDescent="0.3">
      <c r="C83" s="338" t="s">
        <v>152</v>
      </c>
      <c r="D83" s="97"/>
      <c r="E83" s="125"/>
      <c r="F83" s="97"/>
      <c r="G83" s="65"/>
      <c r="H83" s="204">
        <v>0</v>
      </c>
    </row>
    <row r="84" spans="2:8" ht="16.2" customHeight="1" x14ac:dyDescent="0.3">
      <c r="C84" s="339" t="s">
        <v>172</v>
      </c>
      <c r="D84" s="97"/>
      <c r="E84" s="125"/>
      <c r="F84" s="97"/>
      <c r="G84" s="65"/>
      <c r="H84" s="204">
        <v>0</v>
      </c>
    </row>
    <row r="85" spans="2:8" ht="16.2" customHeight="1" x14ac:dyDescent="0.3">
      <c r="C85" s="331" t="s">
        <v>153</v>
      </c>
      <c r="D85" s="97"/>
      <c r="E85" s="125"/>
      <c r="F85" s="97"/>
      <c r="G85" s="65"/>
      <c r="H85" s="204">
        <v>0</v>
      </c>
    </row>
    <row r="86" spans="2:8" ht="16.2" customHeight="1" x14ac:dyDescent="0.3">
      <c r="C86" s="331" t="s">
        <v>154</v>
      </c>
      <c r="D86" s="97"/>
      <c r="E86" s="125"/>
      <c r="F86" s="97"/>
      <c r="G86" s="65"/>
      <c r="H86" s="204">
        <v>0</v>
      </c>
    </row>
    <row r="87" spans="2:8" ht="16.2" customHeight="1" x14ac:dyDescent="0.3">
      <c r="C87" s="331" t="s">
        <v>442</v>
      </c>
      <c r="D87" s="97"/>
      <c r="E87" s="125"/>
      <c r="F87" s="97"/>
      <c r="G87" s="65"/>
      <c r="H87" s="204">
        <v>0</v>
      </c>
    </row>
    <row r="88" spans="2:8" ht="16.2" customHeight="1" x14ac:dyDescent="0.3">
      <c r="C88" s="93"/>
      <c r="D88" s="113"/>
      <c r="E88" s="125"/>
      <c r="F88" s="113"/>
      <c r="G88" s="65"/>
      <c r="H88" s="214"/>
    </row>
    <row r="89" spans="2:8" ht="16.2" customHeight="1" x14ac:dyDescent="0.3">
      <c r="B89" s="479" t="s">
        <v>155</v>
      </c>
      <c r="C89" s="479"/>
      <c r="D89" s="482"/>
      <c r="E89" s="483"/>
      <c r="F89" s="482"/>
      <c r="G89" s="480"/>
      <c r="H89" s="488"/>
    </row>
    <row r="90" spans="2:8" ht="16.2" customHeight="1" x14ac:dyDescent="0.3">
      <c r="B90" s="478" t="s">
        <v>156</v>
      </c>
      <c r="C90" s="478"/>
      <c r="D90" s="482"/>
      <c r="E90" s="483"/>
      <c r="F90" s="482"/>
      <c r="G90" s="480"/>
      <c r="H90" s="488"/>
    </row>
    <row r="91" spans="2:8" ht="16.2" customHeight="1" x14ac:dyDescent="0.3">
      <c r="D91" s="220"/>
      <c r="F91" s="220"/>
      <c r="H91" s="220"/>
    </row>
    <row r="92" spans="2:8" ht="16.2" customHeight="1" x14ac:dyDescent="0.3">
      <c r="C92" s="340"/>
      <c r="D92" s="220"/>
      <c r="F92" s="220"/>
      <c r="H92" s="220"/>
    </row>
    <row r="93" spans="2:8" ht="16.2" customHeight="1" x14ac:dyDescent="0.3">
      <c r="C93" s="341"/>
      <c r="D93" s="113"/>
      <c r="E93" s="125"/>
      <c r="F93" s="113"/>
      <c r="G93" s="65"/>
      <c r="H93" s="214"/>
    </row>
    <row r="94" spans="2:8" ht="17.399999999999999" x14ac:dyDescent="0.3">
      <c r="B94" s="477" t="s">
        <v>157</v>
      </c>
      <c r="C94" s="477"/>
      <c r="D94" s="209"/>
      <c r="E94" s="209"/>
      <c r="F94" s="209"/>
      <c r="G94" s="210"/>
      <c r="H94" s="211"/>
    </row>
    <row r="95" spans="2:8" ht="16.2" customHeight="1" x14ac:dyDescent="0.3">
      <c r="B95" s="479" t="s">
        <v>158</v>
      </c>
      <c r="C95" s="479"/>
      <c r="D95" s="77" t="s">
        <v>25</v>
      </c>
      <c r="E95" s="212"/>
      <c r="F95" s="77" t="s">
        <v>24</v>
      </c>
      <c r="G95" s="212"/>
      <c r="H95" s="213" t="s">
        <v>108</v>
      </c>
    </row>
    <row r="96" spans="2:8" ht="16.2" customHeight="1" x14ac:dyDescent="0.3">
      <c r="C96" s="331" t="s">
        <v>159</v>
      </c>
      <c r="D96" s="98"/>
      <c r="E96" s="125"/>
      <c r="F96" s="98"/>
      <c r="G96" s="99"/>
      <c r="H96" s="204">
        <v>0</v>
      </c>
    </row>
    <row r="97" spans="2:9" ht="16.2" customHeight="1" x14ac:dyDescent="0.3">
      <c r="C97" s="342" t="s">
        <v>160</v>
      </c>
      <c r="D97" s="97"/>
      <c r="E97" s="125"/>
      <c r="F97" s="97"/>
      <c r="G97" s="99"/>
      <c r="H97" s="204">
        <v>0</v>
      </c>
    </row>
    <row r="98" spans="2:9" ht="16.2" customHeight="1" x14ac:dyDescent="0.3">
      <c r="C98" s="331" t="s">
        <v>161</v>
      </c>
      <c r="D98" s="97"/>
      <c r="E98" s="125"/>
      <c r="F98" s="97"/>
      <c r="G98" s="99"/>
      <c r="H98" s="204">
        <v>0</v>
      </c>
    </row>
    <row r="99" spans="2:9" ht="16.2" customHeight="1" x14ac:dyDescent="0.3">
      <c r="C99" s="331" t="s">
        <v>162</v>
      </c>
      <c r="D99" s="97"/>
      <c r="E99" s="125"/>
      <c r="F99" s="97"/>
      <c r="G99" s="99"/>
      <c r="H99" s="204">
        <v>0</v>
      </c>
    </row>
    <row r="100" spans="2:9" ht="16.2" customHeight="1" x14ac:dyDescent="0.3">
      <c r="C100" s="331" t="s">
        <v>163</v>
      </c>
      <c r="D100" s="97"/>
      <c r="E100" s="125"/>
      <c r="F100" s="97"/>
      <c r="G100" s="99"/>
      <c r="H100" s="204">
        <v>0</v>
      </c>
    </row>
    <row r="101" spans="2:9" ht="16.2" customHeight="1" x14ac:dyDescent="0.3">
      <c r="C101" s="341"/>
      <c r="D101" s="113"/>
      <c r="E101" s="125"/>
      <c r="F101" s="113"/>
      <c r="G101" s="65"/>
      <c r="H101" s="214"/>
    </row>
    <row r="102" spans="2:9" ht="16.2" customHeight="1" x14ac:dyDescent="0.3">
      <c r="B102" s="479" t="s">
        <v>164</v>
      </c>
      <c r="C102" s="479"/>
      <c r="D102" s="482"/>
      <c r="E102" s="483"/>
      <c r="F102" s="482"/>
      <c r="G102" s="480"/>
      <c r="H102" s="488"/>
    </row>
    <row r="103" spans="2:9" ht="16.2" customHeight="1" x14ac:dyDescent="0.3">
      <c r="B103" s="478" t="s">
        <v>165</v>
      </c>
      <c r="C103" s="478"/>
      <c r="D103" s="482"/>
      <c r="E103" s="483"/>
      <c r="F103" s="482"/>
      <c r="G103" s="480"/>
      <c r="H103" s="488"/>
    </row>
    <row r="104" spans="2:9" ht="16.2" customHeight="1" x14ac:dyDescent="0.3">
      <c r="C104" s="343"/>
      <c r="D104" s="98"/>
      <c r="E104" s="125"/>
      <c r="F104" s="98"/>
      <c r="G104" s="99"/>
      <c r="H104" s="204"/>
    </row>
    <row r="105" spans="2:9" ht="16.2" customHeight="1" x14ac:dyDescent="0.3">
      <c r="C105" s="343"/>
      <c r="D105" s="97"/>
      <c r="E105" s="125"/>
      <c r="F105" s="97"/>
      <c r="G105" s="99"/>
      <c r="H105" s="205"/>
    </row>
    <row r="106" spans="2:9" ht="16.2" customHeight="1" x14ac:dyDescent="0.3">
      <c r="C106" s="344"/>
      <c r="E106" s="207"/>
      <c r="G106" s="189"/>
    </row>
    <row r="107" spans="2:9" ht="25.95" customHeight="1" x14ac:dyDescent="0.3">
      <c r="C107" s="124" t="s">
        <v>167</v>
      </c>
      <c r="D107" s="134">
        <f>SUM(D12:D105)</f>
        <v>1</v>
      </c>
      <c r="E107" s="125"/>
      <c r="F107" s="134">
        <f>SUM(F12:F105)</f>
        <v>6</v>
      </c>
      <c r="G107" s="65"/>
      <c r="H107" s="134">
        <f>SUM(H12:H105)</f>
        <v>0</v>
      </c>
    </row>
    <row r="108" spans="2:9" ht="16.2" customHeight="1" thickBot="1" x14ac:dyDescent="0.35">
      <c r="C108" s="345"/>
      <c r="D108" s="224"/>
      <c r="E108" s="224"/>
      <c r="F108" s="224"/>
      <c r="G108" s="225"/>
      <c r="H108" s="226"/>
    </row>
    <row r="109" spans="2:9" ht="16.2" customHeight="1" x14ac:dyDescent="0.3">
      <c r="C109" s="341"/>
      <c r="D109" s="113"/>
      <c r="E109" s="125"/>
      <c r="F109" s="113"/>
      <c r="G109" s="65"/>
      <c r="H109" s="214"/>
    </row>
    <row r="110" spans="2:9" ht="19.2" customHeight="1" x14ac:dyDescent="0.3">
      <c r="B110" s="486" t="s">
        <v>168</v>
      </c>
      <c r="C110" s="486"/>
      <c r="D110" s="227"/>
      <c r="E110" s="113"/>
      <c r="F110" s="113"/>
      <c r="G110" s="114"/>
      <c r="H110" s="214"/>
      <c r="I110" s="67"/>
    </row>
    <row r="111" spans="2:9" ht="27" customHeight="1" x14ac:dyDescent="0.3">
      <c r="B111" s="487" t="s">
        <v>446</v>
      </c>
      <c r="C111" s="487"/>
      <c r="D111" s="487"/>
      <c r="E111" s="487"/>
      <c r="F111" s="487"/>
      <c r="G111" s="487"/>
      <c r="H111" s="487"/>
      <c r="I111" s="67"/>
    </row>
    <row r="112" spans="2:9" ht="11.4" customHeight="1" thickBot="1" x14ac:dyDescent="0.35">
      <c r="C112" s="67"/>
      <c r="G112" s="114"/>
      <c r="H112" s="214"/>
      <c r="I112" s="67"/>
    </row>
    <row r="113" spans="3:9" ht="19.95" customHeight="1" thickBot="1" x14ac:dyDescent="0.35">
      <c r="C113" s="355" t="s">
        <v>629</v>
      </c>
      <c r="D113" s="202">
        <v>2</v>
      </c>
      <c r="E113" s="113"/>
      <c r="G113" s="114"/>
      <c r="H113" s="214"/>
      <c r="I113" s="67"/>
    </row>
    <row r="114" spans="3:9" ht="25.2" customHeight="1" x14ac:dyDescent="0.3">
      <c r="C114" s="67"/>
      <c r="D114" s="113"/>
      <c r="E114" s="113"/>
      <c r="F114" s="113"/>
      <c r="G114" s="114"/>
      <c r="H114" s="214"/>
      <c r="I114" s="67"/>
    </row>
    <row r="115" spans="3:9" ht="16.2" customHeight="1" x14ac:dyDescent="0.3">
      <c r="C115" s="67"/>
      <c r="D115" s="113"/>
      <c r="E115" s="113"/>
      <c r="F115" s="113"/>
      <c r="G115" s="114"/>
      <c r="H115" s="214"/>
      <c r="I115" s="67"/>
    </row>
    <row r="116" spans="3:9" x14ac:dyDescent="0.3">
      <c r="C116" s="67"/>
      <c r="D116" s="113"/>
      <c r="E116" s="113"/>
      <c r="F116" s="113"/>
      <c r="G116" s="114"/>
      <c r="H116" s="214"/>
      <c r="I116" s="67"/>
    </row>
    <row r="117" spans="3:9" x14ac:dyDescent="0.3">
      <c r="C117" s="67"/>
      <c r="D117" s="113"/>
      <c r="E117" s="113"/>
      <c r="F117" s="113"/>
      <c r="G117" s="114"/>
      <c r="H117" s="214"/>
      <c r="I117" s="67"/>
    </row>
    <row r="118" spans="3:9" x14ac:dyDescent="0.3">
      <c r="C118" s="67"/>
      <c r="D118" s="113"/>
      <c r="E118" s="113"/>
      <c r="F118" s="113"/>
      <c r="G118" s="114"/>
      <c r="H118" s="214"/>
      <c r="I118" s="67"/>
    </row>
    <row r="119" spans="3:9" x14ac:dyDescent="0.3">
      <c r="C119" s="67"/>
      <c r="D119" s="113"/>
      <c r="E119" s="113"/>
      <c r="F119" s="113"/>
      <c r="G119" s="114"/>
      <c r="H119" s="214"/>
      <c r="I119" s="67"/>
    </row>
    <row r="120" spans="3:9" x14ac:dyDescent="0.3">
      <c r="C120" s="67"/>
      <c r="D120" s="113"/>
      <c r="E120" s="113"/>
      <c r="F120" s="113"/>
      <c r="G120" s="114"/>
      <c r="H120" s="214"/>
      <c r="I120" s="67"/>
    </row>
    <row r="121" spans="3:9" x14ac:dyDescent="0.3">
      <c r="C121" s="67"/>
      <c r="D121" s="113"/>
      <c r="E121" s="113"/>
      <c r="F121" s="113"/>
      <c r="G121" s="114"/>
      <c r="H121" s="214"/>
      <c r="I121" s="67"/>
    </row>
    <row r="122" spans="3:9" x14ac:dyDescent="0.3">
      <c r="C122" s="67"/>
      <c r="D122" s="113"/>
      <c r="E122" s="113"/>
      <c r="F122" s="113"/>
      <c r="G122" s="114"/>
      <c r="H122" s="214"/>
      <c r="I122" s="67"/>
    </row>
    <row r="124" spans="3:9" ht="16.2" thickBot="1" x14ac:dyDescent="0.35">
      <c r="C124" s="484" t="s">
        <v>175</v>
      </c>
      <c r="D124" s="484"/>
      <c r="E124" s="484"/>
      <c r="F124" s="484"/>
      <c r="G124" s="484"/>
      <c r="H124" s="226"/>
    </row>
  </sheetData>
  <mergeCells count="43">
    <mergeCell ref="C124:G124"/>
    <mergeCell ref="B9:H9"/>
    <mergeCell ref="B110:C110"/>
    <mergeCell ref="B111:H111"/>
    <mergeCell ref="H89:H90"/>
    <mergeCell ref="D102:D103"/>
    <mergeCell ref="E102:E103"/>
    <mergeCell ref="F102:F103"/>
    <mergeCell ref="G102:G103"/>
    <mergeCell ref="H102:H103"/>
    <mergeCell ref="D89:D90"/>
    <mergeCell ref="E89:E90"/>
    <mergeCell ref="F89:F90"/>
    <mergeCell ref="G89:G90"/>
    <mergeCell ref="H44:H45"/>
    <mergeCell ref="B12:C12"/>
    <mergeCell ref="B11:C11"/>
    <mergeCell ref="B23:C23"/>
    <mergeCell ref="B28:C28"/>
    <mergeCell ref="B40:C40"/>
    <mergeCell ref="B33:C33"/>
    <mergeCell ref="B32:C32"/>
    <mergeCell ref="G44:G45"/>
    <mergeCell ref="B49:C49"/>
    <mergeCell ref="B50:C50"/>
    <mergeCell ref="B75:C75"/>
    <mergeCell ref="B74:C74"/>
    <mergeCell ref="B68:C68"/>
    <mergeCell ref="B61:C61"/>
    <mergeCell ref="B57:C57"/>
    <mergeCell ref="B44:C44"/>
    <mergeCell ref="B45:C45"/>
    <mergeCell ref="D44:D45"/>
    <mergeCell ref="E44:E45"/>
    <mergeCell ref="F44:F45"/>
    <mergeCell ref="B79:C79"/>
    <mergeCell ref="B103:C103"/>
    <mergeCell ref="B102:C102"/>
    <mergeCell ref="B95:C95"/>
    <mergeCell ref="B90:C90"/>
    <mergeCell ref="B89:C89"/>
    <mergeCell ref="B80:C80"/>
    <mergeCell ref="B94:C94"/>
  </mergeCells>
  <dataValidations count="2">
    <dataValidation type="whole" allowBlank="1" showInputMessage="1" showErrorMessage="1" sqref="D113">
      <formula1>1</formula1>
      <formula2>6</formula2>
    </dataValidation>
    <dataValidation type="whole" allowBlank="1" showInputMessage="1" showErrorMessage="1" errorTitle="Value not accepted" error="Not a valid entry. Present = 1, absent = 0 " promptTitle="Present = 1, absent = 0" sqref="D81:H92 D34:H47 D13:H30 D51:H77 D96:H105">
      <formula1>0</formula1>
      <formula2>1</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1"/>
  <sheetViews>
    <sheetView showGridLines="0" workbookViewId="0"/>
  </sheetViews>
  <sheetFormatPr defaultRowHeight="14.4" x14ac:dyDescent="0.3"/>
  <cols>
    <col min="1" max="1" width="11" customWidth="1"/>
    <col min="2" max="2" width="30.88671875" customWidth="1"/>
    <col min="3" max="3" width="29.109375" customWidth="1"/>
    <col min="4" max="4" width="11.88671875" customWidth="1"/>
    <col min="5" max="5" width="5.6640625" style="135" customWidth="1"/>
    <col min="6" max="6" width="2.33203125" customWidth="1"/>
    <col min="7" max="7" width="5.6640625" style="135" customWidth="1"/>
    <col min="8" max="9" width="8.88671875" style="126" hidden="1" customWidth="1"/>
  </cols>
  <sheetData>
    <row r="1" spans="1:14" ht="20.399999999999999" x14ac:dyDescent="0.35">
      <c r="A1" s="91" t="s">
        <v>638</v>
      </c>
    </row>
    <row r="2" spans="1:14" ht="10.199999999999999" customHeight="1" x14ac:dyDescent="0.3">
      <c r="A2" s="90"/>
    </row>
    <row r="3" spans="1:14" ht="17.399999999999999" customHeight="1" x14ac:dyDescent="0.3">
      <c r="A3" s="462" t="s">
        <v>38</v>
      </c>
      <c r="B3" s="462"/>
      <c r="C3" s="462"/>
      <c r="D3" s="462"/>
      <c r="E3" s="462"/>
      <c r="F3" s="462"/>
      <c r="G3" s="462"/>
      <c r="H3" s="462"/>
      <c r="I3" s="462"/>
      <c r="J3" s="462"/>
      <c r="K3" s="462"/>
      <c r="L3" s="462"/>
      <c r="M3" s="462"/>
    </row>
    <row r="4" spans="1:14" s="63" customFormat="1" ht="19.95" customHeight="1" x14ac:dyDescent="0.3">
      <c r="A4" s="129" t="s">
        <v>255</v>
      </c>
      <c r="B4" s="492" t="str">
        <f>PartB_FieldWorksheet!C5</f>
        <v>Laura Shappell; Workshop Attendees</v>
      </c>
      <c r="C4" s="492"/>
      <c r="D4" s="65"/>
      <c r="E4" s="135"/>
      <c r="F4"/>
      <c r="G4" s="135"/>
      <c r="H4" s="126"/>
      <c r="I4" s="126"/>
      <c r="J4"/>
      <c r="K4" s="82"/>
      <c r="L4" s="82"/>
      <c r="M4" s="101"/>
      <c r="N4" s="102"/>
    </row>
    <row r="5" spans="1:14" s="63" customFormat="1" ht="19.95" customHeight="1" x14ac:dyDescent="0.3">
      <c r="A5" s="129" t="s">
        <v>251</v>
      </c>
      <c r="B5" s="493" t="str">
        <f>PartB_FieldWorksheet!C6</f>
        <v>Beaver Lake</v>
      </c>
      <c r="C5" s="493"/>
      <c r="D5" s="100"/>
      <c r="E5" s="135"/>
      <c r="F5"/>
      <c r="G5" s="135"/>
      <c r="H5" s="126"/>
      <c r="I5" s="126"/>
      <c r="J5"/>
      <c r="K5" s="82"/>
      <c r="L5" s="82"/>
      <c r="M5" s="82"/>
      <c r="N5" s="82"/>
    </row>
    <row r="6" spans="1:14" s="63" customFormat="1" ht="19.95" customHeight="1" x14ac:dyDescent="0.3">
      <c r="A6" s="129" t="s">
        <v>254</v>
      </c>
      <c r="B6" s="356">
        <f>PartB_FieldWorksheet!C7</f>
        <v>42656</v>
      </c>
      <c r="C6" s="165"/>
      <c r="D6" s="100"/>
      <c r="E6" s="229"/>
      <c r="F6" s="103"/>
      <c r="G6" s="229"/>
      <c r="H6" s="127"/>
      <c r="I6" s="128"/>
      <c r="J6" s="83"/>
      <c r="K6" s="82"/>
      <c r="L6" s="82"/>
      <c r="M6" s="82"/>
      <c r="N6" s="82"/>
    </row>
    <row r="7" spans="1:14" s="63" customFormat="1" ht="10.199999999999999" customHeight="1" x14ac:dyDescent="0.3">
      <c r="A7" s="129"/>
      <c r="B7" s="130"/>
      <c r="C7" s="100"/>
      <c r="D7" s="100"/>
      <c r="E7" s="229"/>
      <c r="F7" s="103"/>
      <c r="G7" s="229"/>
      <c r="H7" s="127"/>
      <c r="I7" s="128"/>
      <c r="J7" s="83"/>
      <c r="K7" s="82"/>
      <c r="L7" s="82"/>
      <c r="M7" s="82"/>
      <c r="N7" s="82"/>
    </row>
    <row r="8" spans="1:14" s="63" customFormat="1" ht="45" customHeight="1" x14ac:dyDescent="0.3">
      <c r="A8" s="490" t="s">
        <v>437</v>
      </c>
      <c r="B8" s="490"/>
      <c r="C8" s="490"/>
      <c r="D8" s="490"/>
      <c r="E8" s="490"/>
      <c r="F8" s="490"/>
      <c r="G8" s="490"/>
      <c r="H8" s="127"/>
      <c r="I8" s="128"/>
      <c r="J8" s="83"/>
      <c r="K8" s="82"/>
      <c r="L8" s="82"/>
      <c r="M8" s="82"/>
      <c r="N8" s="82"/>
    </row>
    <row r="9" spans="1:14" ht="10.199999999999999" customHeight="1" x14ac:dyDescent="0.3"/>
    <row r="10" spans="1:14" ht="17.399999999999999" x14ac:dyDescent="0.3">
      <c r="A10" s="309" t="s">
        <v>434</v>
      </c>
      <c r="B10" s="131"/>
      <c r="C10" s="131"/>
      <c r="D10" s="491" t="s">
        <v>260</v>
      </c>
      <c r="E10" s="200"/>
      <c r="F10" s="131"/>
      <c r="G10" s="200"/>
    </row>
    <row r="11" spans="1:14" s="146" customFormat="1" ht="12.6" customHeight="1" x14ac:dyDescent="0.25">
      <c r="A11" s="310"/>
      <c r="B11" s="311" t="s">
        <v>258</v>
      </c>
      <c r="C11" s="311" t="s">
        <v>259</v>
      </c>
      <c r="D11" s="491"/>
      <c r="E11" s="312" t="s">
        <v>25</v>
      </c>
      <c r="F11" s="312"/>
      <c r="G11" s="312" t="s">
        <v>24</v>
      </c>
      <c r="H11" s="365" t="s">
        <v>631</v>
      </c>
    </row>
    <row r="12" spans="1:14" ht="15" customHeight="1" x14ac:dyDescent="0.3">
      <c r="B12" s="301" t="s">
        <v>261</v>
      </c>
      <c r="C12" s="302" t="s">
        <v>262</v>
      </c>
      <c r="D12" s="303" t="s">
        <v>263</v>
      </c>
      <c r="E12" s="304"/>
      <c r="F12" s="302"/>
      <c r="G12" s="304"/>
      <c r="H12" s="126">
        <f>SUM(E12,G12)</f>
        <v>0</v>
      </c>
      <c r="I12" s="126">
        <f>COUNTIF(H12,"&gt;0")</f>
        <v>0</v>
      </c>
    </row>
    <row r="13" spans="1:14" ht="15" customHeight="1" x14ac:dyDescent="0.3">
      <c r="B13" s="301" t="s">
        <v>264</v>
      </c>
      <c r="C13" s="302" t="s">
        <v>265</v>
      </c>
      <c r="D13" s="303" t="s">
        <v>266</v>
      </c>
      <c r="E13" s="305"/>
      <c r="F13" s="302"/>
      <c r="G13" s="305"/>
      <c r="H13" s="126">
        <f t="shared" ref="H13:H78" si="0">SUM(E13,G13)</f>
        <v>0</v>
      </c>
      <c r="I13" s="126">
        <f t="shared" ref="I13:I78" si="1">COUNTIF(H13,"&gt;0")</f>
        <v>0</v>
      </c>
    </row>
    <row r="14" spans="1:14" ht="15" customHeight="1" x14ac:dyDescent="0.3">
      <c r="B14" s="301" t="s">
        <v>267</v>
      </c>
      <c r="C14" s="302" t="s">
        <v>268</v>
      </c>
      <c r="D14" s="303" t="s">
        <v>269</v>
      </c>
      <c r="E14" s="305"/>
      <c r="F14" s="302"/>
      <c r="G14" s="305"/>
      <c r="H14" s="126">
        <f t="shared" si="0"/>
        <v>0</v>
      </c>
      <c r="I14" s="126">
        <f t="shared" si="1"/>
        <v>0</v>
      </c>
    </row>
    <row r="15" spans="1:14" ht="15" customHeight="1" x14ac:dyDescent="0.3">
      <c r="B15" s="301" t="s">
        <v>270</v>
      </c>
      <c r="C15" s="302" t="s">
        <v>271</v>
      </c>
      <c r="D15" s="303" t="s">
        <v>272</v>
      </c>
      <c r="E15" s="305"/>
      <c r="F15" s="302"/>
      <c r="G15" s="305"/>
      <c r="H15" s="126">
        <f t="shared" si="0"/>
        <v>0</v>
      </c>
      <c r="I15" s="126">
        <f t="shared" si="1"/>
        <v>0</v>
      </c>
    </row>
    <row r="16" spans="1:14" ht="15" customHeight="1" x14ac:dyDescent="0.3">
      <c r="B16" s="301" t="s">
        <v>273</v>
      </c>
      <c r="C16" s="302" t="s">
        <v>274</v>
      </c>
      <c r="D16" s="303" t="s">
        <v>275</v>
      </c>
      <c r="E16" s="305"/>
      <c r="F16" s="302"/>
      <c r="G16" s="305">
        <v>1</v>
      </c>
      <c r="H16" s="126">
        <f t="shared" si="0"/>
        <v>1</v>
      </c>
      <c r="I16" s="126">
        <f t="shared" si="1"/>
        <v>1</v>
      </c>
    </row>
    <row r="17" spans="2:9" ht="15" customHeight="1" x14ac:dyDescent="0.3">
      <c r="B17" s="301" t="s">
        <v>276</v>
      </c>
      <c r="C17" s="302" t="s">
        <v>277</v>
      </c>
      <c r="D17" s="303" t="s">
        <v>278</v>
      </c>
      <c r="E17" s="305"/>
      <c r="F17" s="302"/>
      <c r="G17" s="305"/>
      <c r="H17" s="126">
        <f t="shared" si="0"/>
        <v>0</v>
      </c>
      <c r="I17" s="126">
        <f t="shared" si="1"/>
        <v>0</v>
      </c>
    </row>
    <row r="18" spans="2:9" ht="15" customHeight="1" x14ac:dyDescent="0.3">
      <c r="B18" s="301" t="s">
        <v>279</v>
      </c>
      <c r="C18" s="302" t="s">
        <v>280</v>
      </c>
      <c r="D18" s="303" t="s">
        <v>281</v>
      </c>
      <c r="E18" s="305"/>
      <c r="F18" s="302"/>
      <c r="G18" s="305"/>
      <c r="H18" s="126">
        <f t="shared" si="0"/>
        <v>0</v>
      </c>
      <c r="I18" s="126">
        <f t="shared" si="1"/>
        <v>0</v>
      </c>
    </row>
    <row r="19" spans="2:9" ht="15" customHeight="1" x14ac:dyDescent="0.3">
      <c r="B19" s="301" t="s">
        <v>282</v>
      </c>
      <c r="C19" s="302" t="s">
        <v>283</v>
      </c>
      <c r="D19" s="303" t="s">
        <v>284</v>
      </c>
      <c r="E19" s="305"/>
      <c r="F19" s="302"/>
      <c r="G19" s="305"/>
      <c r="H19" s="126">
        <f t="shared" si="0"/>
        <v>0</v>
      </c>
      <c r="I19" s="126">
        <f t="shared" si="1"/>
        <v>0</v>
      </c>
    </row>
    <row r="20" spans="2:9" ht="15" customHeight="1" x14ac:dyDescent="0.3">
      <c r="B20" s="301" t="s">
        <v>285</v>
      </c>
      <c r="C20" s="302" t="s">
        <v>286</v>
      </c>
      <c r="D20" s="303" t="s">
        <v>287</v>
      </c>
      <c r="E20" s="305"/>
      <c r="F20" s="302"/>
      <c r="G20" s="305"/>
      <c r="H20" s="126">
        <f t="shared" si="0"/>
        <v>0</v>
      </c>
      <c r="I20" s="126">
        <f t="shared" si="1"/>
        <v>0</v>
      </c>
    </row>
    <row r="21" spans="2:9" ht="15" customHeight="1" x14ac:dyDescent="0.3">
      <c r="B21" s="301" t="s">
        <v>288</v>
      </c>
      <c r="C21" s="302" t="s">
        <v>289</v>
      </c>
      <c r="D21" s="303" t="s">
        <v>290</v>
      </c>
      <c r="E21" s="305"/>
      <c r="F21" s="302"/>
      <c r="G21" s="305"/>
      <c r="H21" s="126">
        <f t="shared" si="0"/>
        <v>0</v>
      </c>
      <c r="I21" s="126">
        <f t="shared" si="1"/>
        <v>0</v>
      </c>
    </row>
    <row r="22" spans="2:9" ht="15" customHeight="1" x14ac:dyDescent="0.3">
      <c r="B22" s="301" t="s">
        <v>291</v>
      </c>
      <c r="C22" s="302" t="s">
        <v>292</v>
      </c>
      <c r="D22" s="303" t="s">
        <v>293</v>
      </c>
      <c r="E22" s="305"/>
      <c r="F22" s="302"/>
      <c r="G22" s="305"/>
      <c r="H22" s="126">
        <f t="shared" si="0"/>
        <v>0</v>
      </c>
      <c r="I22" s="126">
        <f t="shared" si="1"/>
        <v>0</v>
      </c>
    </row>
    <row r="23" spans="2:9" ht="15" customHeight="1" x14ac:dyDescent="0.3">
      <c r="B23" s="301" t="s">
        <v>294</v>
      </c>
      <c r="C23" s="302" t="s">
        <v>295</v>
      </c>
      <c r="D23" s="303" t="s">
        <v>296</v>
      </c>
      <c r="E23" s="305"/>
      <c r="F23" s="302"/>
      <c r="G23" s="305"/>
      <c r="H23" s="126">
        <f t="shared" si="0"/>
        <v>0</v>
      </c>
      <c r="I23" s="126">
        <f t="shared" si="1"/>
        <v>0</v>
      </c>
    </row>
    <row r="24" spans="2:9" ht="23.4" x14ac:dyDescent="0.3">
      <c r="B24" s="301" t="s">
        <v>415</v>
      </c>
      <c r="C24" s="302" t="s">
        <v>297</v>
      </c>
      <c r="D24" s="303" t="s">
        <v>298</v>
      </c>
      <c r="E24" s="305"/>
      <c r="F24" s="302"/>
      <c r="G24" s="305"/>
      <c r="H24" s="126">
        <f t="shared" si="0"/>
        <v>0</v>
      </c>
      <c r="I24" s="126">
        <f t="shared" si="1"/>
        <v>0</v>
      </c>
    </row>
    <row r="25" spans="2:9" ht="15" customHeight="1" x14ac:dyDescent="0.3">
      <c r="B25" s="301" t="s">
        <v>299</v>
      </c>
      <c r="C25" s="346" t="s">
        <v>300</v>
      </c>
      <c r="D25" s="303" t="s">
        <v>301</v>
      </c>
      <c r="E25" s="305"/>
      <c r="F25" s="302"/>
      <c r="G25" s="305">
        <v>1</v>
      </c>
      <c r="H25" s="126">
        <f t="shared" si="0"/>
        <v>1</v>
      </c>
      <c r="I25" s="126">
        <f t="shared" si="1"/>
        <v>1</v>
      </c>
    </row>
    <row r="26" spans="2:9" ht="15" customHeight="1" x14ac:dyDescent="0.3">
      <c r="B26" s="301" t="s">
        <v>302</v>
      </c>
      <c r="C26" s="302" t="s">
        <v>303</v>
      </c>
      <c r="D26" s="303" t="s">
        <v>304</v>
      </c>
      <c r="E26" s="305"/>
      <c r="F26" s="302"/>
      <c r="G26" s="305"/>
      <c r="H26" s="126">
        <f t="shared" si="0"/>
        <v>0</v>
      </c>
      <c r="I26" s="126">
        <f t="shared" si="1"/>
        <v>0</v>
      </c>
    </row>
    <row r="27" spans="2:9" ht="15" customHeight="1" x14ac:dyDescent="0.3">
      <c r="B27" s="301" t="s">
        <v>305</v>
      </c>
      <c r="C27" s="306" t="s">
        <v>306</v>
      </c>
      <c r="D27" s="303" t="s">
        <v>307</v>
      </c>
      <c r="E27" s="305"/>
      <c r="F27" s="302"/>
      <c r="G27" s="305"/>
      <c r="H27" s="126">
        <f t="shared" si="0"/>
        <v>0</v>
      </c>
      <c r="I27" s="126">
        <f t="shared" si="1"/>
        <v>0</v>
      </c>
    </row>
    <row r="28" spans="2:9" ht="15" customHeight="1" x14ac:dyDescent="0.3">
      <c r="B28" s="301" t="s">
        <v>308</v>
      </c>
      <c r="C28" s="306" t="s">
        <v>306</v>
      </c>
      <c r="D28" s="303" t="s">
        <v>309</v>
      </c>
      <c r="E28" s="305"/>
      <c r="F28" s="302"/>
      <c r="G28" s="305"/>
      <c r="H28" s="126">
        <f t="shared" si="0"/>
        <v>0</v>
      </c>
      <c r="I28" s="126">
        <f t="shared" si="1"/>
        <v>0</v>
      </c>
    </row>
    <row r="29" spans="2:9" ht="15" customHeight="1" x14ac:dyDescent="0.3">
      <c r="B29" s="301" t="s">
        <v>310</v>
      </c>
      <c r="C29" s="302" t="s">
        <v>311</v>
      </c>
      <c r="D29" s="303" t="s">
        <v>312</v>
      </c>
      <c r="E29" s="305"/>
      <c r="F29" s="302"/>
      <c r="G29" s="305"/>
      <c r="H29" s="126">
        <f t="shared" si="0"/>
        <v>0</v>
      </c>
      <c r="I29" s="126">
        <f t="shared" si="1"/>
        <v>0</v>
      </c>
    </row>
    <row r="30" spans="2:9" ht="15" customHeight="1" x14ac:dyDescent="0.3">
      <c r="B30" s="301" t="s">
        <v>596</v>
      </c>
      <c r="C30" s="346" t="s">
        <v>597</v>
      </c>
      <c r="D30" s="303" t="s">
        <v>598</v>
      </c>
      <c r="E30" s="305"/>
      <c r="F30" s="302"/>
      <c r="G30" s="305"/>
    </row>
    <row r="31" spans="2:9" ht="15" customHeight="1" x14ac:dyDescent="0.3">
      <c r="B31" s="301" t="s">
        <v>313</v>
      </c>
      <c r="C31" s="302" t="s">
        <v>314</v>
      </c>
      <c r="D31" s="303" t="s">
        <v>315</v>
      </c>
      <c r="E31" s="305"/>
      <c r="F31" s="302"/>
      <c r="G31" s="305"/>
      <c r="H31" s="126">
        <f t="shared" si="0"/>
        <v>0</v>
      </c>
      <c r="I31" s="126">
        <f t="shared" si="1"/>
        <v>0</v>
      </c>
    </row>
    <row r="32" spans="2:9" ht="15" customHeight="1" x14ac:dyDescent="0.3">
      <c r="B32" s="301" t="s">
        <v>316</v>
      </c>
      <c r="C32" s="302" t="s">
        <v>317</v>
      </c>
      <c r="D32" s="303" t="s">
        <v>318</v>
      </c>
      <c r="E32" s="305"/>
      <c r="F32" s="302"/>
      <c r="G32" s="305"/>
      <c r="H32" s="126">
        <f t="shared" si="0"/>
        <v>0</v>
      </c>
      <c r="I32" s="126">
        <f t="shared" si="1"/>
        <v>0</v>
      </c>
    </row>
    <row r="33" spans="2:9" ht="15" customHeight="1" x14ac:dyDescent="0.3">
      <c r="B33" s="301" t="s">
        <v>319</v>
      </c>
      <c r="C33" s="302" t="s">
        <v>320</v>
      </c>
      <c r="D33" s="302" t="s">
        <v>321</v>
      </c>
      <c r="E33" s="305"/>
      <c r="F33" s="302"/>
      <c r="G33" s="305"/>
      <c r="H33" s="126">
        <f t="shared" si="0"/>
        <v>0</v>
      </c>
      <c r="I33" s="126">
        <f t="shared" si="1"/>
        <v>0</v>
      </c>
    </row>
    <row r="34" spans="2:9" ht="15" customHeight="1" x14ac:dyDescent="0.3">
      <c r="B34" s="301" t="s">
        <v>322</v>
      </c>
      <c r="C34" s="306" t="s">
        <v>323</v>
      </c>
      <c r="D34" s="303" t="s">
        <v>324</v>
      </c>
      <c r="E34" s="305"/>
      <c r="F34" s="302"/>
      <c r="G34" s="305"/>
      <c r="H34" s="126">
        <f t="shared" si="0"/>
        <v>0</v>
      </c>
      <c r="I34" s="126">
        <f t="shared" si="1"/>
        <v>0</v>
      </c>
    </row>
    <row r="35" spans="2:9" ht="15" customHeight="1" x14ac:dyDescent="0.3">
      <c r="B35" s="301" t="s">
        <v>325</v>
      </c>
      <c r="C35" s="302" t="s">
        <v>326</v>
      </c>
      <c r="D35" s="303" t="s">
        <v>327</v>
      </c>
      <c r="E35" s="305"/>
      <c r="F35" s="302"/>
      <c r="G35" s="305"/>
      <c r="H35" s="126">
        <f t="shared" si="0"/>
        <v>0</v>
      </c>
      <c r="I35" s="126">
        <f t="shared" si="1"/>
        <v>0</v>
      </c>
    </row>
    <row r="36" spans="2:9" ht="15" customHeight="1" x14ac:dyDescent="0.3">
      <c r="B36" s="301" t="s">
        <v>593</v>
      </c>
      <c r="C36" s="302" t="s">
        <v>595</v>
      </c>
      <c r="D36" s="303" t="s">
        <v>594</v>
      </c>
      <c r="E36" s="305"/>
      <c r="F36" s="302"/>
      <c r="G36" s="305"/>
    </row>
    <row r="37" spans="2:9" ht="15" customHeight="1" x14ac:dyDescent="0.3">
      <c r="B37" s="301" t="s">
        <v>328</v>
      </c>
      <c r="C37" s="302" t="s">
        <v>329</v>
      </c>
      <c r="D37" s="303" t="s">
        <v>330</v>
      </c>
      <c r="E37" s="305"/>
      <c r="F37" s="302"/>
      <c r="G37" s="305"/>
      <c r="H37" s="126">
        <f t="shared" si="0"/>
        <v>0</v>
      </c>
      <c r="I37" s="126">
        <f t="shared" si="1"/>
        <v>0</v>
      </c>
    </row>
    <row r="38" spans="2:9" ht="15" customHeight="1" x14ac:dyDescent="0.3">
      <c r="B38" s="301" t="s">
        <v>331</v>
      </c>
      <c r="C38" s="302" t="s">
        <v>332</v>
      </c>
      <c r="D38" s="303" t="s">
        <v>333</v>
      </c>
      <c r="E38" s="305"/>
      <c r="F38" s="302"/>
      <c r="G38" s="305"/>
      <c r="H38" s="126">
        <f t="shared" si="0"/>
        <v>0</v>
      </c>
      <c r="I38" s="126">
        <f t="shared" si="1"/>
        <v>0</v>
      </c>
    </row>
    <row r="39" spans="2:9" ht="15" customHeight="1" x14ac:dyDescent="0.3">
      <c r="B39" s="301" t="s">
        <v>334</v>
      </c>
      <c r="C39" s="302" t="s">
        <v>335</v>
      </c>
      <c r="D39" s="303" t="s">
        <v>336</v>
      </c>
      <c r="E39" s="305"/>
      <c r="F39" s="302"/>
      <c r="G39" s="305"/>
      <c r="H39" s="126">
        <f t="shared" si="0"/>
        <v>0</v>
      </c>
      <c r="I39" s="126">
        <f t="shared" si="1"/>
        <v>0</v>
      </c>
    </row>
    <row r="40" spans="2:9" ht="15" customHeight="1" x14ac:dyDescent="0.3">
      <c r="B40" s="301" t="s">
        <v>337</v>
      </c>
      <c r="C40" s="302" t="s">
        <v>338</v>
      </c>
      <c r="D40" s="303" t="s">
        <v>339</v>
      </c>
      <c r="E40" s="305"/>
      <c r="F40" s="302"/>
      <c r="G40" s="305"/>
      <c r="H40" s="126">
        <f t="shared" si="0"/>
        <v>0</v>
      </c>
      <c r="I40" s="126">
        <f t="shared" si="1"/>
        <v>0</v>
      </c>
    </row>
    <row r="41" spans="2:9" ht="15" customHeight="1" x14ac:dyDescent="0.3">
      <c r="B41" s="301" t="s">
        <v>340</v>
      </c>
      <c r="C41" s="346" t="s">
        <v>341</v>
      </c>
      <c r="D41" s="303" t="s">
        <v>342</v>
      </c>
      <c r="E41" s="305"/>
      <c r="F41" s="302"/>
      <c r="G41" s="305">
        <v>1</v>
      </c>
      <c r="H41" s="126">
        <f t="shared" si="0"/>
        <v>1</v>
      </c>
      <c r="I41" s="126">
        <f t="shared" si="1"/>
        <v>1</v>
      </c>
    </row>
    <row r="42" spans="2:9" ht="15" customHeight="1" x14ac:dyDescent="0.3">
      <c r="B42" s="301" t="s">
        <v>343</v>
      </c>
      <c r="C42" s="302" t="s">
        <v>344</v>
      </c>
      <c r="D42" s="303" t="s">
        <v>345</v>
      </c>
      <c r="E42" s="305"/>
      <c r="F42" s="302"/>
      <c r="G42" s="305"/>
      <c r="H42" s="126">
        <f t="shared" si="0"/>
        <v>0</v>
      </c>
      <c r="I42" s="126">
        <f t="shared" si="1"/>
        <v>0</v>
      </c>
    </row>
    <row r="43" spans="2:9" ht="15" customHeight="1" x14ac:dyDescent="0.3">
      <c r="B43" s="301" t="s">
        <v>346</v>
      </c>
      <c r="C43" s="302" t="s">
        <v>347</v>
      </c>
      <c r="D43" s="303" t="s">
        <v>348</v>
      </c>
      <c r="E43" s="305"/>
      <c r="F43" s="302"/>
      <c r="G43" s="305"/>
      <c r="H43" s="126">
        <f t="shared" si="0"/>
        <v>0</v>
      </c>
      <c r="I43" s="126">
        <f t="shared" si="1"/>
        <v>0</v>
      </c>
    </row>
    <row r="44" spans="2:9" ht="15" customHeight="1" x14ac:dyDescent="0.3">
      <c r="B44" s="301" t="s">
        <v>349</v>
      </c>
      <c r="C44" s="302" t="s">
        <v>350</v>
      </c>
      <c r="D44" s="303" t="s">
        <v>351</v>
      </c>
      <c r="E44" s="305"/>
      <c r="F44" s="302"/>
      <c r="G44" s="305"/>
      <c r="H44" s="126">
        <f t="shared" si="0"/>
        <v>0</v>
      </c>
      <c r="I44" s="126">
        <f t="shared" si="1"/>
        <v>0</v>
      </c>
    </row>
    <row r="45" spans="2:9" ht="15" customHeight="1" x14ac:dyDescent="0.3">
      <c r="B45" s="301" t="s">
        <v>352</v>
      </c>
      <c r="C45" s="302" t="s">
        <v>353</v>
      </c>
      <c r="D45" s="303" t="s">
        <v>354</v>
      </c>
      <c r="E45" s="305"/>
      <c r="F45" s="302"/>
      <c r="G45" s="305"/>
      <c r="H45" s="126">
        <f t="shared" si="0"/>
        <v>0</v>
      </c>
      <c r="I45" s="126">
        <f t="shared" si="1"/>
        <v>0</v>
      </c>
    </row>
    <row r="46" spans="2:9" ht="15" customHeight="1" x14ac:dyDescent="0.3">
      <c r="B46" s="301" t="s">
        <v>355</v>
      </c>
      <c r="C46" s="302" t="s">
        <v>356</v>
      </c>
      <c r="D46" s="303" t="s">
        <v>357</v>
      </c>
      <c r="E46" s="305"/>
      <c r="F46" s="302"/>
      <c r="G46" s="305"/>
      <c r="H46" s="126">
        <f t="shared" si="0"/>
        <v>0</v>
      </c>
      <c r="I46" s="126">
        <f t="shared" si="1"/>
        <v>0</v>
      </c>
    </row>
    <row r="47" spans="2:9" ht="15" customHeight="1" x14ac:dyDescent="0.3">
      <c r="B47" s="301" t="s">
        <v>358</v>
      </c>
      <c r="C47" s="302" t="s">
        <v>359</v>
      </c>
      <c r="D47" s="303" t="s">
        <v>360</v>
      </c>
      <c r="E47" s="305"/>
      <c r="F47" s="302"/>
      <c r="G47" s="305"/>
      <c r="H47" s="126">
        <f t="shared" si="0"/>
        <v>0</v>
      </c>
      <c r="I47" s="126">
        <f t="shared" si="1"/>
        <v>0</v>
      </c>
    </row>
    <row r="48" spans="2:9" ht="24" customHeight="1" x14ac:dyDescent="0.3">
      <c r="B48" s="301" t="s">
        <v>417</v>
      </c>
      <c r="C48" s="302" t="s">
        <v>361</v>
      </c>
      <c r="D48" s="303" t="s">
        <v>414</v>
      </c>
      <c r="E48" s="305"/>
      <c r="F48" s="302"/>
      <c r="G48" s="305"/>
      <c r="H48" s="126">
        <f t="shared" si="0"/>
        <v>0</v>
      </c>
      <c r="I48" s="126">
        <f t="shared" si="1"/>
        <v>0</v>
      </c>
    </row>
    <row r="49" spans="2:9" ht="15" customHeight="1" x14ac:dyDescent="0.3">
      <c r="B49" s="301" t="s">
        <v>362</v>
      </c>
      <c r="C49" s="302" t="s">
        <v>363</v>
      </c>
      <c r="D49" s="303" t="s">
        <v>364</v>
      </c>
      <c r="E49" s="305"/>
      <c r="F49" s="302"/>
      <c r="G49" s="305"/>
      <c r="H49" s="126">
        <f t="shared" si="0"/>
        <v>0</v>
      </c>
      <c r="I49" s="126">
        <f t="shared" si="1"/>
        <v>0</v>
      </c>
    </row>
    <row r="50" spans="2:9" ht="15" customHeight="1" x14ac:dyDescent="0.3">
      <c r="B50" s="301" t="s">
        <v>365</v>
      </c>
      <c r="C50" s="302" t="s">
        <v>366</v>
      </c>
      <c r="D50" s="303" t="s">
        <v>367</v>
      </c>
      <c r="E50" s="305"/>
      <c r="F50" s="302"/>
      <c r="G50" s="305"/>
      <c r="H50" s="126">
        <f t="shared" si="0"/>
        <v>0</v>
      </c>
      <c r="I50" s="126">
        <f t="shared" si="1"/>
        <v>0</v>
      </c>
    </row>
    <row r="51" spans="2:9" ht="15" customHeight="1" x14ac:dyDescent="0.3">
      <c r="B51" s="301" t="s">
        <v>368</v>
      </c>
      <c r="C51" s="302" t="s">
        <v>369</v>
      </c>
      <c r="D51" s="303" t="s">
        <v>370</v>
      </c>
      <c r="E51" s="305">
        <v>1</v>
      </c>
      <c r="F51" s="302"/>
      <c r="G51" s="305">
        <v>1</v>
      </c>
      <c r="H51" s="126">
        <f t="shared" si="0"/>
        <v>2</v>
      </c>
      <c r="I51" s="126">
        <f t="shared" si="1"/>
        <v>1</v>
      </c>
    </row>
    <row r="52" spans="2:9" ht="15" customHeight="1" x14ac:dyDescent="0.3">
      <c r="B52" s="301" t="s">
        <v>371</v>
      </c>
      <c r="C52" s="302" t="s">
        <v>372</v>
      </c>
      <c r="D52" s="303" t="s">
        <v>373</v>
      </c>
      <c r="E52" s="305"/>
      <c r="F52" s="302"/>
      <c r="G52" s="305"/>
      <c r="H52" s="126">
        <f t="shared" si="0"/>
        <v>0</v>
      </c>
      <c r="I52" s="126">
        <f t="shared" si="1"/>
        <v>0</v>
      </c>
    </row>
    <row r="53" spans="2:9" ht="15" customHeight="1" x14ac:dyDescent="0.3">
      <c r="B53" s="301" t="s">
        <v>374</v>
      </c>
      <c r="C53" s="302" t="s">
        <v>375</v>
      </c>
      <c r="D53" s="303" t="s">
        <v>376</v>
      </c>
      <c r="E53" s="307"/>
      <c r="F53" s="308"/>
      <c r="G53" s="307"/>
      <c r="H53" s="126">
        <f t="shared" si="0"/>
        <v>0</v>
      </c>
      <c r="I53" s="126">
        <f t="shared" si="1"/>
        <v>0</v>
      </c>
    </row>
    <row r="54" spans="2:9" ht="15" customHeight="1" x14ac:dyDescent="0.3">
      <c r="B54" s="301" t="s">
        <v>377</v>
      </c>
      <c r="C54" s="302" t="s">
        <v>378</v>
      </c>
      <c r="D54" s="303" t="s">
        <v>379</v>
      </c>
      <c r="E54" s="305"/>
      <c r="F54" s="302"/>
      <c r="G54" s="305"/>
      <c r="H54" s="126">
        <f t="shared" si="0"/>
        <v>0</v>
      </c>
      <c r="I54" s="126">
        <f t="shared" si="1"/>
        <v>0</v>
      </c>
    </row>
    <row r="55" spans="2:9" ht="15" customHeight="1" x14ac:dyDescent="0.3">
      <c r="B55" s="301" t="s">
        <v>380</v>
      </c>
      <c r="C55" s="302" t="s">
        <v>381</v>
      </c>
      <c r="D55" s="303" t="s">
        <v>382</v>
      </c>
      <c r="E55" s="305"/>
      <c r="F55" s="302"/>
      <c r="G55" s="305"/>
      <c r="H55" s="126">
        <f t="shared" si="0"/>
        <v>0</v>
      </c>
      <c r="I55" s="126">
        <f t="shared" si="1"/>
        <v>0</v>
      </c>
    </row>
    <row r="56" spans="2:9" ht="24" customHeight="1" x14ac:dyDescent="0.3">
      <c r="B56" s="301" t="s">
        <v>416</v>
      </c>
      <c r="C56" s="306" t="s">
        <v>383</v>
      </c>
      <c r="D56" s="303" t="s">
        <v>603</v>
      </c>
      <c r="E56" s="305"/>
      <c r="F56" s="302"/>
      <c r="G56" s="305">
        <v>1</v>
      </c>
      <c r="H56" s="126">
        <f t="shared" si="0"/>
        <v>1</v>
      </c>
      <c r="I56" s="126">
        <f t="shared" si="1"/>
        <v>1</v>
      </c>
    </row>
    <row r="57" spans="2:9" ht="15" customHeight="1" x14ac:dyDescent="0.3">
      <c r="B57" s="301" t="s">
        <v>384</v>
      </c>
      <c r="C57" s="302" t="s">
        <v>385</v>
      </c>
      <c r="D57" s="303" t="s">
        <v>386</v>
      </c>
      <c r="E57" s="305"/>
      <c r="F57" s="302"/>
      <c r="G57" s="305"/>
      <c r="H57" s="126">
        <f t="shared" si="0"/>
        <v>0</v>
      </c>
      <c r="I57" s="126">
        <f t="shared" si="1"/>
        <v>0</v>
      </c>
    </row>
    <row r="58" spans="2:9" ht="15" customHeight="1" x14ac:dyDescent="0.3">
      <c r="B58" s="301" t="s">
        <v>387</v>
      </c>
      <c r="C58" s="302" t="s">
        <v>388</v>
      </c>
      <c r="D58" s="303" t="s">
        <v>389</v>
      </c>
      <c r="E58" s="305"/>
      <c r="F58" s="302"/>
      <c r="G58" s="305">
        <v>1</v>
      </c>
      <c r="H58" s="126">
        <f t="shared" si="0"/>
        <v>1</v>
      </c>
      <c r="I58" s="126">
        <f t="shared" si="1"/>
        <v>1</v>
      </c>
    </row>
    <row r="59" spans="2:9" ht="15" customHeight="1" x14ac:dyDescent="0.3">
      <c r="B59" s="301" t="s">
        <v>390</v>
      </c>
      <c r="C59" s="302" t="s">
        <v>391</v>
      </c>
      <c r="D59" s="303" t="s">
        <v>392</v>
      </c>
      <c r="E59" s="305"/>
      <c r="F59" s="302"/>
      <c r="G59" s="305"/>
      <c r="H59" s="126">
        <f t="shared" si="0"/>
        <v>0</v>
      </c>
      <c r="I59" s="126">
        <f t="shared" si="1"/>
        <v>0</v>
      </c>
    </row>
    <row r="60" spans="2:9" ht="15" customHeight="1" x14ac:dyDescent="0.3">
      <c r="B60" s="301" t="s">
        <v>393</v>
      </c>
      <c r="C60" s="302" t="s">
        <v>394</v>
      </c>
      <c r="D60" s="303" t="s">
        <v>395</v>
      </c>
      <c r="E60" s="305"/>
      <c r="F60" s="302"/>
      <c r="G60" s="305"/>
      <c r="H60" s="126">
        <f t="shared" si="0"/>
        <v>0</v>
      </c>
      <c r="I60" s="126">
        <f t="shared" si="1"/>
        <v>0</v>
      </c>
    </row>
    <row r="61" spans="2:9" ht="15" customHeight="1" x14ac:dyDescent="0.3">
      <c r="B61" s="301" t="s">
        <v>396</v>
      </c>
      <c r="C61" s="302" t="s">
        <v>397</v>
      </c>
      <c r="D61" s="303" t="s">
        <v>398</v>
      </c>
      <c r="E61" s="305"/>
      <c r="F61" s="302"/>
      <c r="G61" s="305"/>
      <c r="H61" s="126">
        <f t="shared" si="0"/>
        <v>0</v>
      </c>
      <c r="I61" s="126">
        <f t="shared" si="1"/>
        <v>0</v>
      </c>
    </row>
    <row r="62" spans="2:9" ht="15" customHeight="1" x14ac:dyDescent="0.3">
      <c r="B62" s="301" t="s">
        <v>399</v>
      </c>
      <c r="C62" s="302" t="s">
        <v>400</v>
      </c>
      <c r="D62" s="303" t="s">
        <v>401</v>
      </c>
      <c r="E62" s="305"/>
      <c r="F62" s="302"/>
      <c r="G62" s="305"/>
      <c r="H62" s="126">
        <f t="shared" si="0"/>
        <v>0</v>
      </c>
      <c r="I62" s="126">
        <f t="shared" si="1"/>
        <v>0</v>
      </c>
    </row>
    <row r="63" spans="2:9" ht="15" customHeight="1" x14ac:dyDescent="0.3">
      <c r="B63" s="301" t="s">
        <v>402</v>
      </c>
      <c r="C63" s="302" t="s">
        <v>403</v>
      </c>
      <c r="D63" s="303" t="s">
        <v>404</v>
      </c>
      <c r="E63" s="305"/>
      <c r="F63" s="302"/>
      <c r="G63" s="305"/>
      <c r="H63" s="126">
        <f t="shared" si="0"/>
        <v>0</v>
      </c>
      <c r="I63" s="126">
        <f t="shared" si="1"/>
        <v>0</v>
      </c>
    </row>
    <row r="64" spans="2:9" ht="15" customHeight="1" x14ac:dyDescent="0.3">
      <c r="B64" s="301" t="s">
        <v>405</v>
      </c>
      <c r="C64" s="302" t="s">
        <v>406</v>
      </c>
      <c r="D64" s="303" t="s">
        <v>407</v>
      </c>
      <c r="E64" s="305"/>
      <c r="F64" s="302"/>
      <c r="G64" s="305"/>
      <c r="H64" s="126">
        <f t="shared" si="0"/>
        <v>0</v>
      </c>
      <c r="I64" s="126">
        <f t="shared" si="1"/>
        <v>0</v>
      </c>
    </row>
    <row r="65" spans="1:9" ht="15" customHeight="1" x14ac:dyDescent="0.3">
      <c r="B65" s="301" t="s">
        <v>408</v>
      </c>
      <c r="C65" s="302" t="s">
        <v>409</v>
      </c>
      <c r="D65" s="303" t="s">
        <v>410</v>
      </c>
      <c r="E65" s="305"/>
      <c r="F65" s="302"/>
      <c r="G65" s="305"/>
      <c r="H65" s="126">
        <f t="shared" si="0"/>
        <v>0</v>
      </c>
      <c r="I65" s="126">
        <f t="shared" si="1"/>
        <v>0</v>
      </c>
    </row>
    <row r="66" spans="1:9" ht="15" customHeight="1" x14ac:dyDescent="0.3">
      <c r="B66" s="301" t="s">
        <v>411</v>
      </c>
      <c r="C66" s="302" t="s">
        <v>412</v>
      </c>
      <c r="D66" s="303" t="s">
        <v>413</v>
      </c>
      <c r="E66" s="305"/>
      <c r="F66" s="302"/>
      <c r="G66" s="305"/>
      <c r="H66" s="126">
        <f t="shared" si="0"/>
        <v>0</v>
      </c>
      <c r="I66" s="126">
        <f t="shared" si="1"/>
        <v>0</v>
      </c>
    </row>
    <row r="67" spans="1:9" x14ac:dyDescent="0.3">
      <c r="H67" s="126">
        <f t="shared" si="0"/>
        <v>0</v>
      </c>
      <c r="I67" s="126">
        <f t="shared" si="1"/>
        <v>0</v>
      </c>
    </row>
    <row r="68" spans="1:9" ht="15.6" x14ac:dyDescent="0.3">
      <c r="A68" s="489" t="s">
        <v>433</v>
      </c>
      <c r="B68" s="489"/>
      <c r="C68" s="123"/>
      <c r="D68" s="123"/>
      <c r="E68" s="199"/>
      <c r="F68" s="123"/>
      <c r="G68" s="199"/>
      <c r="H68" s="126">
        <f t="shared" si="0"/>
        <v>0</v>
      </c>
      <c r="I68" s="126">
        <f t="shared" si="1"/>
        <v>0</v>
      </c>
    </row>
    <row r="69" spans="1:9" ht="15" customHeight="1" x14ac:dyDescent="0.3">
      <c r="B69" s="301" t="s">
        <v>418</v>
      </c>
      <c r="C69" s="302" t="s">
        <v>419</v>
      </c>
      <c r="D69" s="302"/>
      <c r="E69" s="357"/>
      <c r="F69" s="358"/>
      <c r="G69" s="357"/>
      <c r="H69" s="126">
        <f t="shared" si="0"/>
        <v>0</v>
      </c>
      <c r="I69" s="126">
        <f t="shared" si="1"/>
        <v>0</v>
      </c>
    </row>
    <row r="70" spans="1:9" ht="15" customHeight="1" x14ac:dyDescent="0.3">
      <c r="B70" s="301" t="s">
        <v>420</v>
      </c>
      <c r="C70" s="302" t="s">
        <v>421</v>
      </c>
      <c r="D70" s="302"/>
      <c r="E70" s="305"/>
      <c r="F70" s="359"/>
      <c r="G70" s="305"/>
      <c r="H70" s="126">
        <f t="shared" si="0"/>
        <v>0</v>
      </c>
      <c r="I70" s="126">
        <f t="shared" si="1"/>
        <v>0</v>
      </c>
    </row>
    <row r="71" spans="1:9" ht="15" customHeight="1" x14ac:dyDescent="0.3">
      <c r="B71" s="301" t="s">
        <v>422</v>
      </c>
      <c r="C71" s="302" t="s">
        <v>423</v>
      </c>
      <c r="D71" s="302"/>
      <c r="E71" s="305"/>
      <c r="F71" s="359"/>
      <c r="G71" s="305"/>
      <c r="H71" s="126">
        <f t="shared" si="0"/>
        <v>0</v>
      </c>
      <c r="I71" s="126">
        <f t="shared" si="1"/>
        <v>0</v>
      </c>
    </row>
    <row r="72" spans="1:9" ht="15" customHeight="1" x14ac:dyDescent="0.3">
      <c r="B72" s="360" t="s">
        <v>424</v>
      </c>
      <c r="C72" s="302" t="s">
        <v>425</v>
      </c>
      <c r="D72" s="302"/>
      <c r="E72" s="305"/>
      <c r="F72" s="359"/>
      <c r="G72" s="305"/>
      <c r="H72" s="126">
        <f t="shared" si="0"/>
        <v>0</v>
      </c>
      <c r="I72" s="126">
        <f t="shared" si="1"/>
        <v>0</v>
      </c>
    </row>
    <row r="73" spans="1:9" ht="15" customHeight="1" x14ac:dyDescent="0.3">
      <c r="B73" s="301" t="s">
        <v>426</v>
      </c>
      <c r="C73" s="302" t="s">
        <v>427</v>
      </c>
      <c r="D73" s="302"/>
      <c r="E73" s="305"/>
      <c r="F73" s="359"/>
      <c r="G73" s="305"/>
      <c r="H73" s="126">
        <f t="shared" si="0"/>
        <v>0</v>
      </c>
      <c r="I73" s="126">
        <f t="shared" si="1"/>
        <v>0</v>
      </c>
    </row>
    <row r="74" spans="1:9" ht="15" customHeight="1" x14ac:dyDescent="0.3">
      <c r="B74" s="301" t="s">
        <v>428</v>
      </c>
      <c r="C74" s="346" t="s">
        <v>630</v>
      </c>
      <c r="D74" s="302"/>
      <c r="E74" s="305"/>
      <c r="F74" s="359"/>
      <c r="G74" s="305"/>
      <c r="H74" s="126">
        <f t="shared" si="0"/>
        <v>0</v>
      </c>
      <c r="I74" s="126">
        <f t="shared" si="1"/>
        <v>0</v>
      </c>
    </row>
    <row r="75" spans="1:9" ht="15" customHeight="1" x14ac:dyDescent="0.3">
      <c r="B75" s="301" t="s">
        <v>429</v>
      </c>
      <c r="C75" s="302" t="s">
        <v>430</v>
      </c>
      <c r="D75" s="302"/>
      <c r="E75" s="305"/>
      <c r="F75" s="359"/>
      <c r="G75" s="305"/>
      <c r="H75" s="126">
        <f t="shared" si="0"/>
        <v>0</v>
      </c>
      <c r="I75" s="126">
        <f t="shared" si="1"/>
        <v>0</v>
      </c>
    </row>
    <row r="76" spans="1:9" ht="15" customHeight="1" x14ac:dyDescent="0.3">
      <c r="B76" s="301" t="s">
        <v>431</v>
      </c>
      <c r="C76" s="302" t="s">
        <v>432</v>
      </c>
      <c r="D76" s="302"/>
      <c r="E76" s="305"/>
      <c r="F76" s="359"/>
      <c r="G76" s="305"/>
      <c r="H76" s="126">
        <f t="shared" si="0"/>
        <v>0</v>
      </c>
      <c r="I76" s="126">
        <f t="shared" si="1"/>
        <v>0</v>
      </c>
    </row>
    <row r="77" spans="1:9" x14ac:dyDescent="0.3">
      <c r="H77" s="126">
        <f t="shared" si="0"/>
        <v>0</v>
      </c>
      <c r="I77" s="126">
        <f t="shared" si="1"/>
        <v>0</v>
      </c>
    </row>
    <row r="78" spans="1:9" ht="15.6" customHeight="1" x14ac:dyDescent="0.3">
      <c r="A78" s="489" t="s">
        <v>435</v>
      </c>
      <c r="B78" s="489"/>
      <c r="C78" s="489"/>
      <c r="D78" s="123"/>
      <c r="E78" s="200"/>
      <c r="F78" s="131"/>
      <c r="G78" s="200"/>
      <c r="H78" s="126">
        <f t="shared" si="0"/>
        <v>0</v>
      </c>
      <c r="I78" s="126">
        <f t="shared" si="1"/>
        <v>0</v>
      </c>
    </row>
    <row r="79" spans="1:9" ht="15" customHeight="1" x14ac:dyDescent="0.3">
      <c r="B79" s="360"/>
      <c r="C79" s="346"/>
      <c r="D79" s="361"/>
      <c r="E79" s="304"/>
      <c r="F79" s="302"/>
      <c r="G79" s="304"/>
      <c r="H79" s="126">
        <f t="shared" ref="H79:H87" si="2">SUM(E79,G79)</f>
        <v>0</v>
      </c>
      <c r="I79" s="126">
        <f t="shared" ref="I79:I88" si="3">COUNTIF(H79,"&gt;0")</f>
        <v>0</v>
      </c>
    </row>
    <row r="80" spans="1:9" ht="15" customHeight="1" x14ac:dyDescent="0.3">
      <c r="B80" s="360"/>
      <c r="C80" s="346"/>
      <c r="D80" s="361"/>
      <c r="E80" s="305"/>
      <c r="F80" s="302"/>
      <c r="G80" s="305"/>
      <c r="H80" s="126">
        <f t="shared" si="2"/>
        <v>0</v>
      </c>
      <c r="I80" s="126">
        <f t="shared" si="3"/>
        <v>0</v>
      </c>
    </row>
    <row r="81" spans="1:9" ht="15" customHeight="1" x14ac:dyDescent="0.3">
      <c r="B81" s="360"/>
      <c r="C81" s="346"/>
      <c r="D81" s="361"/>
      <c r="E81" s="305"/>
      <c r="F81" s="302"/>
      <c r="G81" s="305"/>
      <c r="H81" s="126">
        <f t="shared" si="2"/>
        <v>0</v>
      </c>
      <c r="I81" s="126">
        <f t="shared" si="3"/>
        <v>0</v>
      </c>
    </row>
    <row r="82" spans="1:9" ht="15" customHeight="1" x14ac:dyDescent="0.3">
      <c r="B82" s="360"/>
      <c r="C82" s="346"/>
      <c r="D82" s="361"/>
      <c r="E82" s="305"/>
      <c r="F82" s="302"/>
      <c r="G82" s="305"/>
      <c r="H82" s="126">
        <f t="shared" si="2"/>
        <v>0</v>
      </c>
      <c r="I82" s="126">
        <f t="shared" si="3"/>
        <v>0</v>
      </c>
    </row>
    <row r="83" spans="1:9" ht="15" customHeight="1" x14ac:dyDescent="0.3">
      <c r="B83" s="360"/>
      <c r="C83" s="346"/>
      <c r="D83" s="361"/>
      <c r="E83" s="305"/>
      <c r="F83" s="302"/>
      <c r="G83" s="305"/>
      <c r="H83" s="126">
        <f t="shared" si="2"/>
        <v>0</v>
      </c>
      <c r="I83" s="126">
        <f t="shared" si="3"/>
        <v>0</v>
      </c>
    </row>
    <row r="84" spans="1:9" ht="15" customHeight="1" x14ac:dyDescent="0.3">
      <c r="B84" s="360"/>
      <c r="C84" s="346"/>
      <c r="D84" s="361"/>
      <c r="E84" s="305"/>
      <c r="F84" s="302"/>
      <c r="G84" s="305"/>
      <c r="H84" s="126">
        <f t="shared" si="2"/>
        <v>0</v>
      </c>
      <c r="I84" s="126">
        <f t="shared" si="3"/>
        <v>0</v>
      </c>
    </row>
    <row r="85" spans="1:9" x14ac:dyDescent="0.3">
      <c r="B85" s="51"/>
      <c r="C85" s="51"/>
      <c r="D85" s="51"/>
      <c r="E85" s="362"/>
      <c r="F85" s="363"/>
      <c r="G85" s="362"/>
      <c r="H85" s="126">
        <f t="shared" si="2"/>
        <v>0</v>
      </c>
      <c r="I85" s="126">
        <f t="shared" si="3"/>
        <v>0</v>
      </c>
    </row>
    <row r="86" spans="1:9" x14ac:dyDescent="0.3">
      <c r="B86" s="360"/>
      <c r="C86" s="346"/>
      <c r="D86" s="361"/>
      <c r="E86" s="305"/>
      <c r="F86" s="302"/>
      <c r="G86" s="305"/>
      <c r="H86" s="126">
        <f t="shared" si="2"/>
        <v>0</v>
      </c>
      <c r="I86" s="126">
        <f t="shared" si="3"/>
        <v>0</v>
      </c>
    </row>
    <row r="87" spans="1:9" ht="16.2" customHeight="1" x14ac:dyDescent="0.3">
      <c r="A87" s="57"/>
      <c r="B87" s="364"/>
      <c r="C87" s="51"/>
      <c r="D87" s="51"/>
      <c r="E87" s="362"/>
      <c r="F87" s="363"/>
      <c r="G87" s="362"/>
      <c r="H87" s="126">
        <f t="shared" si="2"/>
        <v>0</v>
      </c>
      <c r="I87" s="126">
        <f t="shared" si="3"/>
        <v>0</v>
      </c>
    </row>
    <row r="88" spans="1:9" ht="16.2" customHeight="1" x14ac:dyDescent="0.3">
      <c r="A88" s="57"/>
      <c r="B88" s="360"/>
      <c r="C88" s="346"/>
      <c r="D88" s="361"/>
      <c r="E88" s="305"/>
      <c r="F88" s="302"/>
      <c r="G88" s="305"/>
      <c r="H88" s="126">
        <f t="shared" ref="H88" si="4">SUM(E88,G88)</f>
        <v>0</v>
      </c>
      <c r="I88" s="126">
        <f t="shared" si="3"/>
        <v>0</v>
      </c>
    </row>
    <row r="89" spans="1:9" ht="16.2" customHeight="1" x14ac:dyDescent="0.3">
      <c r="A89" s="57"/>
      <c r="B89" s="360"/>
      <c r="C89" s="346"/>
      <c r="D89" s="361"/>
      <c r="E89" s="305"/>
      <c r="F89" s="302"/>
      <c r="G89" s="305"/>
      <c r="H89" s="126">
        <f t="shared" ref="H89" si="5">SUM(E89,G89)</f>
        <v>0</v>
      </c>
      <c r="I89" s="126">
        <f t="shared" ref="I89" si="6">COUNTIF(H89,"&gt;0")</f>
        <v>0</v>
      </c>
    </row>
    <row r="90" spans="1:9" ht="25.95" customHeight="1" x14ac:dyDescent="0.3">
      <c r="A90" s="57"/>
      <c r="B90" s="124" t="s">
        <v>436</v>
      </c>
      <c r="C90" s="136">
        <f>SUM(I12:I89)</f>
        <v>6</v>
      </c>
      <c r="D90" s="94"/>
      <c r="E90" s="125"/>
      <c r="F90" s="94"/>
      <c r="G90" s="125"/>
    </row>
    <row r="91" spans="1:9" x14ac:dyDescent="0.3">
      <c r="E91" s="17"/>
      <c r="F91" s="38"/>
      <c r="G91" s="17"/>
    </row>
  </sheetData>
  <mergeCells count="7">
    <mergeCell ref="A78:C78"/>
    <mergeCell ref="A8:G8"/>
    <mergeCell ref="A68:B68"/>
    <mergeCell ref="A3:M3"/>
    <mergeCell ref="D10:D11"/>
    <mergeCell ref="B4:C4"/>
    <mergeCell ref="B5:C5"/>
  </mergeCells>
  <conditionalFormatting sqref="B12:G66 C10 A10 E10:G10">
    <cfRule type="expression" dxfId="3" priority="3">
      <formula>MOD(ROW(),2)=1</formula>
    </cfRule>
  </conditionalFormatting>
  <conditionalFormatting sqref="B69:G76">
    <cfRule type="expression" dxfId="2" priority="2">
      <formula>MOD(ROW(),2)=1</formula>
    </cfRule>
  </conditionalFormatting>
  <conditionalFormatting sqref="B79:G89">
    <cfRule type="expression" dxfId="1" priority="1">
      <formula>MOD(ROW(),2)=1</formula>
    </cfRule>
  </conditionalFormatting>
  <dataValidations count="1">
    <dataValidation type="whole" allowBlank="1" showInputMessage="1" showErrorMessage="1" errorTitle="Value not accepted" error="Not a valid entry. Present = 1, absent = 0 " promptTitle="Present = 1, absent = 0" sqref="E12:G66 E69:G76 E79:G89">
      <formula1>0</formula1>
      <formula2>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K34"/>
  <sheetViews>
    <sheetView showGridLines="0" zoomScaleNormal="100" workbookViewId="0">
      <selection activeCell="J12" sqref="J12"/>
    </sheetView>
  </sheetViews>
  <sheetFormatPr defaultColWidth="8.88671875" defaultRowHeight="15" x14ac:dyDescent="0.25"/>
  <cols>
    <col min="1" max="1" width="3.109375" style="2" customWidth="1"/>
    <col min="2" max="2" width="2.44140625" style="2" customWidth="1"/>
    <col min="3" max="3" width="28.5546875" style="2" customWidth="1"/>
    <col min="4" max="4" width="2.33203125" style="56" bestFit="1" customWidth="1"/>
    <col min="5" max="5" width="9" style="2" bestFit="1" customWidth="1"/>
    <col min="6" max="6" width="7.5546875" style="8" bestFit="1" customWidth="1"/>
    <col min="7" max="7" width="15.44140625" style="3" customWidth="1"/>
    <col min="8" max="8" width="7.6640625" style="14" customWidth="1"/>
    <col min="9" max="9" width="12.33203125" style="2" customWidth="1"/>
    <col min="10" max="16384" width="8.88671875" style="2"/>
  </cols>
  <sheetData>
    <row r="1" spans="1:531" s="27" customFormat="1" ht="28.95" customHeight="1" x14ac:dyDescent="0.3">
      <c r="A1" s="30" t="s">
        <v>444</v>
      </c>
      <c r="D1" s="59"/>
      <c r="F1" s="28"/>
      <c r="G1" s="31"/>
      <c r="H1" s="5"/>
    </row>
    <row r="2" spans="1:531" s="27" customFormat="1" ht="65.400000000000006" customHeight="1" x14ac:dyDescent="0.3">
      <c r="A2" s="30"/>
      <c r="B2" s="507" t="s">
        <v>554</v>
      </c>
      <c r="C2" s="507"/>
      <c r="D2" s="507"/>
      <c r="E2" s="507"/>
      <c r="F2" s="507"/>
      <c r="G2" s="507"/>
      <c r="H2" s="507"/>
      <c r="I2" s="507"/>
    </row>
    <row r="3" spans="1:531" s="27" customFormat="1" ht="16.95" customHeight="1" x14ac:dyDescent="0.3">
      <c r="A3" s="30"/>
      <c r="B3" s="506" t="s">
        <v>451</v>
      </c>
      <c r="C3" s="506"/>
      <c r="D3" s="506"/>
      <c r="E3" s="506"/>
      <c r="F3" s="506"/>
      <c r="G3" s="506"/>
      <c r="H3" s="506"/>
      <c r="I3" s="506"/>
    </row>
    <row r="4" spans="1:531" customFormat="1" ht="7.35" customHeight="1" x14ac:dyDescent="0.3">
      <c r="D4" s="56"/>
    </row>
    <row r="5" spans="1:531" s="1" customFormat="1" ht="21.6" customHeight="1" x14ac:dyDescent="0.3">
      <c r="B5" s="501" t="s">
        <v>2</v>
      </c>
      <c r="C5" s="501"/>
      <c r="D5" s="501"/>
      <c r="E5" s="501"/>
      <c r="F5" s="501"/>
      <c r="G5" s="501"/>
      <c r="H5" s="501"/>
      <c r="I5" s="50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row>
    <row r="6" spans="1:531" s="26" customFormat="1" ht="39.9" customHeight="1" x14ac:dyDescent="0.3">
      <c r="B6" s="24"/>
      <c r="C6" s="497" t="s">
        <v>604</v>
      </c>
      <c r="D6" s="497"/>
      <c r="E6" s="497"/>
      <c r="F6" s="497"/>
      <c r="G6" s="497"/>
      <c r="H6" s="497"/>
      <c r="I6" s="497"/>
    </row>
    <row r="7" spans="1:531" s="1" customFormat="1" ht="13.8" x14ac:dyDescent="0.25">
      <c r="C7" s="156"/>
      <c r="D7" s="150"/>
      <c r="E7" s="155" t="s">
        <v>25</v>
      </c>
      <c r="F7" s="155"/>
      <c r="G7" s="157" t="s">
        <v>24</v>
      </c>
      <c r="H7" s="157"/>
      <c r="I7" s="155" t="s">
        <v>3</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row>
    <row r="8" spans="1:531" ht="18" customHeight="1" x14ac:dyDescent="0.25">
      <c r="C8" s="158" t="s">
        <v>12</v>
      </c>
      <c r="D8" s="159"/>
      <c r="E8" s="160">
        <f>PartB_FieldWorksheet!D107</f>
        <v>1</v>
      </c>
      <c r="F8" s="161"/>
      <c r="G8" s="162">
        <f>PartB_FieldWorksheet!F107</f>
        <v>6</v>
      </c>
      <c r="H8" s="163"/>
      <c r="I8" s="160">
        <f>PartB_FieldWorksheet!H107</f>
        <v>0</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c r="TH8" s="10"/>
      <c r="TI8" s="10"/>
      <c r="TJ8" s="10"/>
      <c r="TK8" s="10"/>
    </row>
    <row r="9" spans="1:531" ht="18" customHeight="1" x14ac:dyDescent="0.25">
      <c r="C9" s="164" t="s">
        <v>23</v>
      </c>
      <c r="D9" s="165" t="s">
        <v>20</v>
      </c>
      <c r="E9" s="166">
        <v>8</v>
      </c>
      <c r="F9" s="167" t="s">
        <v>20</v>
      </c>
      <c r="G9" s="166">
        <v>4</v>
      </c>
      <c r="H9" s="167" t="s">
        <v>20</v>
      </c>
      <c r="I9" s="166">
        <v>0</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row>
    <row r="10" spans="1:531" ht="18" customHeight="1" x14ac:dyDescent="0.25">
      <c r="C10" s="164" t="s">
        <v>11</v>
      </c>
      <c r="D10" s="168" t="s">
        <v>4</v>
      </c>
      <c r="E10" s="169">
        <f>E9*E8</f>
        <v>8</v>
      </c>
      <c r="F10" s="129" t="s">
        <v>4</v>
      </c>
      <c r="G10" s="169">
        <f>G9*G8</f>
        <v>24</v>
      </c>
      <c r="H10" s="129" t="s">
        <v>4</v>
      </c>
      <c r="I10" s="169">
        <f>I9*I8</f>
        <v>0</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row>
    <row r="11" spans="1:531" s="4" customFormat="1" ht="18" customHeight="1" thickBot="1" x14ac:dyDescent="0.3">
      <c r="A11" s="8"/>
      <c r="B11" s="8"/>
      <c r="C11" s="46" t="s">
        <v>6</v>
      </c>
      <c r="D11" s="150"/>
      <c r="E11" s="170">
        <f>E10+G10+I10</f>
        <v>32</v>
      </c>
      <c r="F11" s="171"/>
      <c r="G11" s="171"/>
      <c r="H11" s="171"/>
      <c r="I11" s="155"/>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row>
    <row r="12" spans="1:531" s="18" customFormat="1" ht="14.25" customHeight="1" thickTop="1" x14ac:dyDescent="0.3">
      <c r="C12" s="503"/>
      <c r="D12" s="503"/>
      <c r="E12" s="504"/>
      <c r="F12" s="504"/>
      <c r="G12" s="504"/>
      <c r="H12" s="504"/>
      <c r="I12" s="50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row>
    <row r="13" spans="1:531" customFormat="1" ht="21.6" customHeight="1" x14ac:dyDescent="0.3">
      <c r="B13" s="501" t="s">
        <v>15</v>
      </c>
      <c r="C13" s="501"/>
      <c r="D13" s="501"/>
      <c r="E13" s="501"/>
      <c r="F13" s="501"/>
      <c r="G13" s="501"/>
      <c r="H13" s="501"/>
      <c r="I13" s="501"/>
    </row>
    <row r="14" spans="1:531" s="26" customFormat="1" ht="32.25" customHeight="1" x14ac:dyDescent="0.3">
      <c r="B14" s="24"/>
      <c r="C14" s="508" t="s">
        <v>440</v>
      </c>
      <c r="D14" s="508"/>
      <c r="E14" s="508"/>
      <c r="F14" s="508"/>
      <c r="G14" s="508"/>
      <c r="H14" s="508"/>
      <c r="I14" s="508"/>
    </row>
    <row r="15" spans="1:531" s="347" customFormat="1" ht="35.1" customHeight="1" x14ac:dyDescent="0.3">
      <c r="B15" s="348"/>
      <c r="C15" s="505" t="s">
        <v>605</v>
      </c>
      <c r="D15" s="505"/>
      <c r="E15" s="505"/>
      <c r="F15" s="505"/>
      <c r="G15" s="505"/>
      <c r="H15" s="505"/>
      <c r="I15" s="505"/>
    </row>
    <row r="16" spans="1:531" s="1" customFormat="1" ht="15.6" x14ac:dyDescent="0.3">
      <c r="C16" s="139"/>
      <c r="D16" s="140"/>
      <c r="E16" s="141" t="s">
        <v>25</v>
      </c>
      <c r="F16" s="142" t="s">
        <v>21</v>
      </c>
      <c r="G16" s="143" t="s">
        <v>24</v>
      </c>
      <c r="H16" s="144" t="s">
        <v>22</v>
      </c>
      <c r="I16" s="20"/>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row>
    <row r="17" spans="1:531" ht="18" customHeight="1" x14ac:dyDescent="0.25">
      <c r="C17" s="145" t="s">
        <v>445</v>
      </c>
      <c r="D17" s="146"/>
      <c r="E17" s="147" t="str">
        <f>IF(PartB_FieldWorksheet!D25=1,"-4","0")</f>
        <v>-4</v>
      </c>
      <c r="F17" s="148">
        <v>-4</v>
      </c>
      <c r="G17" s="149" t="str">
        <f>IF(PartB_FieldWorksheet!F25=1,"-2","0")</f>
        <v>-2</v>
      </c>
      <c r="H17" s="148">
        <v>-2</v>
      </c>
      <c r="I17" s="7"/>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row>
    <row r="18" spans="1:531" ht="18" customHeight="1" x14ac:dyDescent="0.25">
      <c r="C18" s="145" t="s">
        <v>5</v>
      </c>
      <c r="D18" s="146"/>
      <c r="E18" s="147" t="str">
        <f>IF(PartB_FieldWorksheet!D26=1,"8","0")</f>
        <v>0</v>
      </c>
      <c r="F18" s="148">
        <v>8</v>
      </c>
      <c r="G18" s="149" t="str">
        <f>IF(PartB_FieldWorksheet!F26=1,"4","0")</f>
        <v>0</v>
      </c>
      <c r="H18" s="148">
        <v>4</v>
      </c>
      <c r="I18" s="7"/>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row>
    <row r="19" spans="1:531" ht="18" customHeight="1" x14ac:dyDescent="0.25">
      <c r="C19" s="46" t="s">
        <v>14</v>
      </c>
      <c r="D19" s="150"/>
      <c r="E19" s="151">
        <f>E17+E18+G17+G18</f>
        <v>-6</v>
      </c>
      <c r="F19" s="152"/>
      <c r="G19" s="153"/>
      <c r="H19" s="154"/>
      <c r="I19" s="7"/>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row>
    <row r="20" spans="1:531" s="4" customFormat="1" ht="14.25" customHeight="1" thickBot="1" x14ac:dyDescent="0.35">
      <c r="A20" s="8"/>
      <c r="B20" s="8"/>
      <c r="C20" s="13"/>
      <c r="D20" s="61"/>
      <c r="E20" s="494"/>
      <c r="F20" s="494"/>
      <c r="G20" s="495"/>
      <c r="H20" s="16"/>
      <c r="I20" s="12"/>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row>
    <row r="21" spans="1:531" customFormat="1" ht="21.6" customHeight="1" thickTop="1" x14ac:dyDescent="0.3">
      <c r="B21" s="501" t="s">
        <v>16</v>
      </c>
      <c r="C21" s="501"/>
      <c r="D21" s="501"/>
      <c r="E21" s="501"/>
      <c r="F21" s="501"/>
      <c r="G21" s="501"/>
      <c r="H21" s="501"/>
      <c r="I21" s="501"/>
    </row>
    <row r="22" spans="1:531" s="51" customFormat="1" ht="18" customHeight="1" x14ac:dyDescent="0.3">
      <c r="B22" s="25"/>
      <c r="C22" s="502" t="s">
        <v>28</v>
      </c>
      <c r="D22" s="502"/>
      <c r="E22" s="502"/>
      <c r="F22" s="502"/>
      <c r="G22" s="502"/>
      <c r="H22" s="502"/>
      <c r="I22" s="502"/>
    </row>
    <row r="23" spans="1:531" ht="18" customHeight="1" x14ac:dyDescent="0.3">
      <c r="C23" s="46" t="s">
        <v>13</v>
      </c>
      <c r="D23" s="60"/>
      <c r="E23" s="151">
        <f>PartB_InvasiveChecklist!C90</f>
        <v>6</v>
      </c>
      <c r="F23" s="19"/>
      <c r="G23" s="19"/>
      <c r="H23" s="17"/>
      <c r="I23" s="22"/>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row>
    <row r="24" spans="1:531" s="4" customFormat="1" ht="14.25" customHeight="1" thickBot="1" x14ac:dyDescent="0.35">
      <c r="A24" s="8"/>
      <c r="B24" s="8"/>
      <c r="C24" s="11"/>
      <c r="D24" s="60"/>
      <c r="E24" s="499"/>
      <c r="F24" s="499"/>
      <c r="G24" s="500"/>
      <c r="H24" s="15"/>
      <c r="I24" s="12"/>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row>
    <row r="25" spans="1:531" customFormat="1" ht="21.6" customHeight="1" thickTop="1" x14ac:dyDescent="0.3">
      <c r="B25" s="501" t="s">
        <v>18</v>
      </c>
      <c r="C25" s="501"/>
      <c r="D25" s="501"/>
      <c r="E25" s="501"/>
      <c r="F25" s="501"/>
      <c r="G25" s="501"/>
      <c r="H25" s="501"/>
      <c r="I25" s="501"/>
    </row>
    <row r="26" spans="1:531" s="51" customFormat="1" ht="18" customHeight="1" x14ac:dyDescent="0.3">
      <c r="B26" s="25"/>
      <c r="C26" s="502" t="s">
        <v>19</v>
      </c>
      <c r="D26" s="502"/>
      <c r="E26" s="502"/>
      <c r="F26" s="502"/>
      <c r="G26" s="502"/>
      <c r="H26" s="502"/>
      <c r="I26" s="502"/>
    </row>
    <row r="27" spans="1:531" ht="18" customHeight="1" x14ac:dyDescent="0.3">
      <c r="C27" s="46" t="s">
        <v>26</v>
      </c>
      <c r="D27" s="60"/>
      <c r="E27" s="179">
        <f>PartB_FieldWorksheet!D113</f>
        <v>2</v>
      </c>
      <c r="F27" s="19"/>
      <c r="G27" s="19"/>
      <c r="H27" s="17"/>
      <c r="I27" s="22"/>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row>
    <row r="28" spans="1:531" ht="15.6" x14ac:dyDescent="0.3">
      <c r="C28" s="8"/>
      <c r="D28" s="47"/>
      <c r="E28" s="132"/>
      <c r="G28" s="14"/>
      <c r="I28" s="8"/>
      <c r="J28" s="8"/>
      <c r="K28" s="8"/>
      <c r="L28" s="8"/>
    </row>
    <row r="29" spans="1:531" customFormat="1" ht="21.6" customHeight="1" x14ac:dyDescent="0.3">
      <c r="A29" s="6"/>
      <c r="B29" s="42" t="s">
        <v>518</v>
      </c>
      <c r="C29" s="118"/>
      <c r="D29" s="119"/>
      <c r="E29" s="180">
        <f>E11+E19+E23+E27</f>
        <v>34</v>
      </c>
      <c r="F29" s="41"/>
      <c r="G29" s="43"/>
      <c r="H29" s="6"/>
      <c r="I29" s="44"/>
      <c r="J29" s="29"/>
      <c r="K29" s="38"/>
      <c r="L29" s="38"/>
    </row>
    <row r="30" spans="1:531" s="50" customFormat="1" ht="18" customHeight="1" x14ac:dyDescent="0.3">
      <c r="A30" s="48"/>
      <c r="B30" s="52"/>
      <c r="C30" s="498" t="s">
        <v>27</v>
      </c>
      <c r="D30" s="498"/>
      <c r="E30" s="498"/>
      <c r="F30" s="498"/>
      <c r="G30" s="498"/>
      <c r="H30" s="498"/>
      <c r="I30" s="498"/>
      <c r="J30" s="49"/>
      <c r="K30" s="49"/>
      <c r="L30" s="23"/>
    </row>
    <row r="31" spans="1:531" s="50" customFormat="1" ht="18" customHeight="1" x14ac:dyDescent="0.3">
      <c r="A31" s="116"/>
      <c r="B31" s="138"/>
      <c r="C31" s="115"/>
      <c r="D31" s="115"/>
      <c r="E31" s="115"/>
      <c r="F31" s="115"/>
      <c r="G31" s="115"/>
      <c r="H31" s="115"/>
      <c r="I31" s="115"/>
      <c r="J31" s="117"/>
      <c r="K31" s="117"/>
      <c r="L31" s="116"/>
    </row>
    <row r="32" spans="1:531" ht="15.6" thickBot="1" x14ac:dyDescent="0.3"/>
    <row r="33" spans="1:12" customFormat="1" ht="28.65" customHeight="1" x14ac:dyDescent="0.4">
      <c r="A33" s="45" t="s">
        <v>438</v>
      </c>
      <c r="B33" s="32"/>
      <c r="C33" s="33"/>
      <c r="D33" s="58"/>
      <c r="E33" s="137">
        <f>E29+PartA_Onscreen!F38</f>
        <v>46.6</v>
      </c>
      <c r="F33" s="32"/>
      <c r="G33" s="34"/>
      <c r="H33" s="35"/>
      <c r="I33" s="37"/>
      <c r="J33" s="29"/>
      <c r="K33" s="38"/>
      <c r="L33" s="38"/>
    </row>
    <row r="34" spans="1:12" s="21" customFormat="1" ht="19.5" customHeight="1" thickBot="1" x14ac:dyDescent="0.35">
      <c r="A34" s="36"/>
      <c r="B34" s="496" t="s">
        <v>17</v>
      </c>
      <c r="C34" s="496"/>
      <c r="D34" s="496"/>
      <c r="E34" s="496"/>
      <c r="F34" s="53"/>
      <c r="G34" s="53"/>
      <c r="H34" s="53"/>
      <c r="I34" s="54"/>
      <c r="J34" s="39"/>
      <c r="K34" s="39"/>
      <c r="L34" s="40"/>
    </row>
  </sheetData>
  <mergeCells count="16">
    <mergeCell ref="B3:I3"/>
    <mergeCell ref="B2:I2"/>
    <mergeCell ref="B5:I5"/>
    <mergeCell ref="B13:I13"/>
    <mergeCell ref="C14:I14"/>
    <mergeCell ref="E20:G20"/>
    <mergeCell ref="B34:E34"/>
    <mergeCell ref="C6:I6"/>
    <mergeCell ref="C30:I30"/>
    <mergeCell ref="E24:G24"/>
    <mergeCell ref="B21:I21"/>
    <mergeCell ref="C22:I22"/>
    <mergeCell ref="B25:I25"/>
    <mergeCell ref="C26:I26"/>
    <mergeCell ref="C12:I12"/>
    <mergeCell ref="C15:I15"/>
  </mergeCells>
  <conditionalFormatting sqref="E19">
    <cfRule type="cellIs" dxfId="0" priority="1" operator="greaterThan">
      <formula>24</formula>
    </cfRule>
  </conditionalFormatting>
  <dataValidations count="7">
    <dataValidation type="whole" operator="equal" showInputMessage="1" showErrorMessage="1" sqref="E9">
      <formula1>8</formula1>
    </dataValidation>
    <dataValidation type="whole" operator="equal" showInputMessage="1" showErrorMessage="1" sqref="G9">
      <formula1>4</formula1>
    </dataValidation>
    <dataValidation type="whole" operator="equal" showInputMessage="1" showErrorMessage="1" sqref="I9">
      <formula1>0</formula1>
    </dataValidation>
    <dataValidation type="whole" operator="equal" showInputMessage="1" showErrorMessage="1" sqref="F17">
      <formula1>-4</formula1>
    </dataValidation>
    <dataValidation type="whole" operator="equal" showInputMessage="1" showErrorMessage="1" sqref="F18">
      <formula1>8</formula1>
    </dataValidation>
    <dataValidation type="whole" operator="equal" allowBlank="1" showInputMessage="1" showErrorMessage="1" sqref="H17">
      <formula1>-2</formula1>
    </dataValidation>
    <dataValidation type="whole" operator="equal" showInputMessage="1" showErrorMessage="1" sqref="H18">
      <formula1>4</formula1>
    </dataValidation>
  </dataValidations>
  <pageMargins left="1" right="0.7" top="1" bottom="0.75" header="0.3" footer="0.3"/>
  <pageSetup orientation="portrait" horizontalDpi="200" verticalDpi="200" r:id="rId1"/>
  <headerFooter>
    <oddHeader>&amp;L&amp;"Arial,Regular"&amp;16NYRAM 4.2
Level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Q63"/>
  <sheetViews>
    <sheetView workbookViewId="0">
      <selection activeCell="A8" sqref="A8"/>
    </sheetView>
  </sheetViews>
  <sheetFormatPr defaultRowHeight="14.4" x14ac:dyDescent="0.3"/>
  <cols>
    <col min="1" max="1" width="17.88671875" bestFit="1" customWidth="1"/>
    <col min="2" max="2" width="13.33203125" bestFit="1" customWidth="1"/>
    <col min="3" max="3" width="32.6640625" style="50" bestFit="1" customWidth="1"/>
    <col min="4" max="4" width="21.5546875" customWidth="1"/>
    <col min="5" max="5" width="40.109375" customWidth="1"/>
    <col min="6" max="6" width="10.33203125" customWidth="1"/>
    <col min="7" max="7" width="32.6640625" bestFit="1" customWidth="1"/>
    <col min="8" max="8" width="5.6640625" customWidth="1"/>
    <col min="9" max="9" width="8.88671875" customWidth="1"/>
    <col min="10" max="10" width="5.6640625" customWidth="1"/>
    <col min="11" max="13" width="8.88671875" customWidth="1"/>
    <col min="15" max="15" width="13.88671875" bestFit="1" customWidth="1"/>
  </cols>
  <sheetData>
    <row r="1" spans="1:17" x14ac:dyDescent="0.3">
      <c r="A1" t="s">
        <v>441</v>
      </c>
      <c r="B1" t="s">
        <v>459</v>
      </c>
      <c r="C1" s="50" t="s">
        <v>456</v>
      </c>
      <c r="D1" s="50" t="s">
        <v>169</v>
      </c>
      <c r="E1" s="50" t="s">
        <v>179</v>
      </c>
      <c r="F1" t="s">
        <v>458</v>
      </c>
      <c r="G1" s="50" t="s">
        <v>457</v>
      </c>
      <c r="I1" t="s">
        <v>186</v>
      </c>
      <c r="K1" t="s">
        <v>185</v>
      </c>
      <c r="M1" t="s">
        <v>461</v>
      </c>
      <c r="O1" t="s">
        <v>468</v>
      </c>
      <c r="Q1" t="s">
        <v>477</v>
      </c>
    </row>
    <row r="2" spans="1:17" x14ac:dyDescent="0.3">
      <c r="A2" t="s">
        <v>580</v>
      </c>
      <c r="B2" t="s">
        <v>68</v>
      </c>
      <c r="C2" s="50" t="s">
        <v>101</v>
      </c>
      <c r="D2">
        <v>1</v>
      </c>
      <c r="E2" t="s">
        <v>180</v>
      </c>
      <c r="F2" t="s">
        <v>454</v>
      </c>
      <c r="G2" s="50" t="s">
        <v>252</v>
      </c>
      <c r="I2" t="s">
        <v>183</v>
      </c>
      <c r="K2" t="s">
        <v>187</v>
      </c>
      <c r="M2" t="s">
        <v>462</v>
      </c>
      <c r="O2" t="s">
        <v>469</v>
      </c>
      <c r="Q2" t="s">
        <v>479</v>
      </c>
    </row>
    <row r="3" spans="1:17" x14ac:dyDescent="0.3">
      <c r="A3" t="s">
        <v>61</v>
      </c>
      <c r="B3" t="s">
        <v>69</v>
      </c>
      <c r="C3" s="50" t="s">
        <v>100</v>
      </c>
      <c r="D3">
        <v>2</v>
      </c>
      <c r="E3" t="s">
        <v>249</v>
      </c>
      <c r="F3" t="s">
        <v>78</v>
      </c>
      <c r="G3" s="50" t="s">
        <v>92</v>
      </c>
      <c r="I3" t="s">
        <v>184</v>
      </c>
      <c r="K3" t="s">
        <v>188</v>
      </c>
      <c r="M3" t="s">
        <v>463</v>
      </c>
      <c r="O3" t="s">
        <v>470</v>
      </c>
      <c r="Q3" t="s">
        <v>478</v>
      </c>
    </row>
    <row r="4" spans="1:17" x14ac:dyDescent="0.3">
      <c r="B4" t="s">
        <v>70</v>
      </c>
      <c r="C4" s="50" t="s">
        <v>99</v>
      </c>
      <c r="D4">
        <v>3</v>
      </c>
      <c r="E4" t="s">
        <v>250</v>
      </c>
      <c r="F4" t="s">
        <v>81</v>
      </c>
      <c r="G4" s="50" t="s">
        <v>95</v>
      </c>
      <c r="K4" t="s">
        <v>189</v>
      </c>
      <c r="O4" t="s">
        <v>471</v>
      </c>
      <c r="Q4" t="s">
        <v>480</v>
      </c>
    </row>
    <row r="5" spans="1:17" x14ac:dyDescent="0.3">
      <c r="A5" t="s">
        <v>582</v>
      </c>
      <c r="B5" t="s">
        <v>78</v>
      </c>
      <c r="C5" s="50" t="s">
        <v>92</v>
      </c>
      <c r="D5">
        <v>4</v>
      </c>
      <c r="E5" t="s">
        <v>181</v>
      </c>
      <c r="F5" t="s">
        <v>455</v>
      </c>
      <c r="G5" s="50" t="s">
        <v>253</v>
      </c>
      <c r="K5" t="s">
        <v>190</v>
      </c>
      <c r="O5" t="s">
        <v>473</v>
      </c>
      <c r="Q5" t="s">
        <v>481</v>
      </c>
    </row>
    <row r="6" spans="1:17" x14ac:dyDescent="0.3">
      <c r="A6" t="s">
        <v>583</v>
      </c>
      <c r="B6" t="s">
        <v>79</v>
      </c>
      <c r="C6" s="50" t="s">
        <v>93</v>
      </c>
      <c r="D6">
        <v>5</v>
      </c>
      <c r="G6" s="50"/>
      <c r="K6" t="s">
        <v>191</v>
      </c>
      <c r="M6" t="s">
        <v>559</v>
      </c>
      <c r="O6" t="s">
        <v>499</v>
      </c>
      <c r="Q6" t="s">
        <v>482</v>
      </c>
    </row>
    <row r="7" spans="1:17" x14ac:dyDescent="0.3">
      <c r="A7" t="s">
        <v>584</v>
      </c>
      <c r="B7" t="s">
        <v>80</v>
      </c>
      <c r="C7" s="50" t="s">
        <v>94</v>
      </c>
      <c r="D7">
        <v>6</v>
      </c>
      <c r="G7" s="50"/>
      <c r="K7" t="s">
        <v>192</v>
      </c>
      <c r="M7" t="s">
        <v>561</v>
      </c>
      <c r="O7" t="s">
        <v>472</v>
      </c>
      <c r="Q7" t="s">
        <v>483</v>
      </c>
    </row>
    <row r="8" spans="1:17" x14ac:dyDescent="0.3">
      <c r="B8" t="s">
        <v>81</v>
      </c>
      <c r="C8" s="50" t="s">
        <v>95</v>
      </c>
      <c r="G8" s="50"/>
      <c r="K8" t="s">
        <v>193</v>
      </c>
      <c r="M8" t="s">
        <v>560</v>
      </c>
      <c r="Q8" t="s">
        <v>484</v>
      </c>
    </row>
    <row r="9" spans="1:17" x14ac:dyDescent="0.3">
      <c r="B9" t="s">
        <v>82</v>
      </c>
      <c r="C9" s="50" t="s">
        <v>96</v>
      </c>
      <c r="G9" s="50"/>
      <c r="K9" t="s">
        <v>194</v>
      </c>
      <c r="Q9" t="s">
        <v>485</v>
      </c>
    </row>
    <row r="10" spans="1:17" x14ac:dyDescent="0.3">
      <c r="B10" t="s">
        <v>83</v>
      </c>
      <c r="C10" s="50" t="s">
        <v>97</v>
      </c>
      <c r="G10" s="50"/>
      <c r="K10" t="s">
        <v>195</v>
      </c>
      <c r="O10" t="s">
        <v>497</v>
      </c>
      <c r="Q10" t="s">
        <v>486</v>
      </c>
    </row>
    <row r="11" spans="1:17" x14ac:dyDescent="0.3">
      <c r="B11" t="s">
        <v>84</v>
      </c>
      <c r="C11" s="50" t="s">
        <v>98</v>
      </c>
      <c r="G11" s="50"/>
      <c r="K11" t="s">
        <v>196</v>
      </c>
      <c r="O11" t="s">
        <v>500</v>
      </c>
      <c r="Q11" t="s">
        <v>487</v>
      </c>
    </row>
    <row r="12" spans="1:17" x14ac:dyDescent="0.3">
      <c r="B12" t="s">
        <v>71</v>
      </c>
      <c r="C12" s="50" t="s">
        <v>85</v>
      </c>
      <c r="G12" s="50"/>
      <c r="K12" t="s">
        <v>197</v>
      </c>
      <c r="M12" t="s">
        <v>563</v>
      </c>
      <c r="O12" t="s">
        <v>498</v>
      </c>
      <c r="Q12" t="s">
        <v>494</v>
      </c>
    </row>
    <row r="13" spans="1:17" x14ac:dyDescent="0.3">
      <c r="B13" t="s">
        <v>72</v>
      </c>
      <c r="C13" s="50" t="s">
        <v>86</v>
      </c>
      <c r="G13" s="50"/>
      <c r="K13" t="s">
        <v>198</v>
      </c>
      <c r="M13" t="s">
        <v>564</v>
      </c>
      <c r="Q13" t="s">
        <v>488</v>
      </c>
    </row>
    <row r="14" spans="1:17" x14ac:dyDescent="0.3">
      <c r="B14" t="s">
        <v>73</v>
      </c>
      <c r="C14" s="50" t="s">
        <v>87</v>
      </c>
      <c r="G14" s="50"/>
      <c r="K14" t="s">
        <v>199</v>
      </c>
      <c r="M14" t="s">
        <v>565</v>
      </c>
      <c r="Q14" t="s">
        <v>489</v>
      </c>
    </row>
    <row r="15" spans="1:17" x14ac:dyDescent="0.3">
      <c r="B15" t="s">
        <v>74</v>
      </c>
      <c r="C15" s="50" t="s">
        <v>88</v>
      </c>
      <c r="G15" s="50"/>
      <c r="K15" t="s">
        <v>200</v>
      </c>
      <c r="Q15" t="s">
        <v>490</v>
      </c>
    </row>
    <row r="16" spans="1:17" x14ac:dyDescent="0.3">
      <c r="B16" t="s">
        <v>75</v>
      </c>
      <c r="C16" s="50" t="s">
        <v>89</v>
      </c>
      <c r="G16" s="50"/>
      <c r="K16" t="s">
        <v>201</v>
      </c>
      <c r="M16" t="s">
        <v>569</v>
      </c>
      <c r="Q16" t="s">
        <v>491</v>
      </c>
    </row>
    <row r="17" spans="2:17" x14ac:dyDescent="0.3">
      <c r="B17" t="s">
        <v>76</v>
      </c>
      <c r="C17" s="50" t="s">
        <v>90</v>
      </c>
      <c r="G17" s="50"/>
      <c r="K17" t="s">
        <v>202</v>
      </c>
      <c r="M17" t="s">
        <v>570</v>
      </c>
      <c r="Q17" t="s">
        <v>492</v>
      </c>
    </row>
    <row r="18" spans="2:17" x14ac:dyDescent="0.3">
      <c r="B18" t="s">
        <v>77</v>
      </c>
      <c r="C18" s="50" t="s">
        <v>91</v>
      </c>
      <c r="G18" s="50"/>
      <c r="K18" t="s">
        <v>203</v>
      </c>
      <c r="M18" t="s">
        <v>571</v>
      </c>
      <c r="Q18" t="s">
        <v>495</v>
      </c>
    </row>
    <row r="19" spans="2:17" x14ac:dyDescent="0.3">
      <c r="K19" t="s">
        <v>204</v>
      </c>
      <c r="M19" t="s">
        <v>572</v>
      </c>
      <c r="Q19" t="s">
        <v>493</v>
      </c>
    </row>
    <row r="20" spans="2:17" x14ac:dyDescent="0.3">
      <c r="K20" t="s">
        <v>205</v>
      </c>
    </row>
    <row r="21" spans="2:17" x14ac:dyDescent="0.3">
      <c r="K21" t="s">
        <v>206</v>
      </c>
    </row>
    <row r="22" spans="2:17" ht="48" customHeight="1" x14ac:dyDescent="0.3">
      <c r="B22" s="509" t="s">
        <v>460</v>
      </c>
      <c r="C22" s="509"/>
      <c r="D22" s="509"/>
      <c r="E22" s="509"/>
      <c r="F22" s="509"/>
      <c r="G22" s="509"/>
      <c r="K22" t="s">
        <v>207</v>
      </c>
    </row>
    <row r="23" spans="2:17" x14ac:dyDescent="0.3">
      <c r="K23" t="s">
        <v>208</v>
      </c>
    </row>
    <row r="24" spans="2:17" x14ac:dyDescent="0.3">
      <c r="K24" t="s">
        <v>209</v>
      </c>
    </row>
    <row r="25" spans="2:17" x14ac:dyDescent="0.3">
      <c r="K25" t="s">
        <v>210</v>
      </c>
    </row>
    <row r="26" spans="2:17" x14ac:dyDescent="0.3">
      <c r="K26" t="s">
        <v>211</v>
      </c>
    </row>
    <row r="27" spans="2:17" x14ac:dyDescent="0.3">
      <c r="K27" t="s">
        <v>212</v>
      </c>
    </row>
    <row r="28" spans="2:17" x14ac:dyDescent="0.3">
      <c r="K28" t="s">
        <v>213</v>
      </c>
    </row>
    <row r="29" spans="2:17" x14ac:dyDescent="0.3">
      <c r="K29" t="s">
        <v>214</v>
      </c>
    </row>
    <row r="30" spans="2:17" x14ac:dyDescent="0.3">
      <c r="K30" t="s">
        <v>215</v>
      </c>
    </row>
    <row r="31" spans="2:17" x14ac:dyDescent="0.3">
      <c r="K31" t="s">
        <v>216</v>
      </c>
    </row>
    <row r="32" spans="2:17" x14ac:dyDescent="0.3">
      <c r="K32" t="s">
        <v>217</v>
      </c>
    </row>
    <row r="33" spans="11:11" x14ac:dyDescent="0.3">
      <c r="K33" t="s">
        <v>218</v>
      </c>
    </row>
    <row r="34" spans="11:11" x14ac:dyDescent="0.3">
      <c r="K34" t="s">
        <v>219</v>
      </c>
    </row>
    <row r="35" spans="11:11" x14ac:dyDescent="0.3">
      <c r="K35" t="s">
        <v>220</v>
      </c>
    </row>
    <row r="36" spans="11:11" x14ac:dyDescent="0.3">
      <c r="K36" t="s">
        <v>221</v>
      </c>
    </row>
    <row r="37" spans="11:11" x14ac:dyDescent="0.3">
      <c r="K37" t="s">
        <v>222</v>
      </c>
    </row>
    <row r="38" spans="11:11" x14ac:dyDescent="0.3">
      <c r="K38" t="s">
        <v>223</v>
      </c>
    </row>
    <row r="39" spans="11:11" x14ac:dyDescent="0.3">
      <c r="K39" t="s">
        <v>224</v>
      </c>
    </row>
    <row r="40" spans="11:11" x14ac:dyDescent="0.3">
      <c r="K40" t="s">
        <v>225</v>
      </c>
    </row>
    <row r="41" spans="11:11" x14ac:dyDescent="0.3">
      <c r="K41" t="s">
        <v>226</v>
      </c>
    </row>
    <row r="42" spans="11:11" x14ac:dyDescent="0.3">
      <c r="K42" t="s">
        <v>227</v>
      </c>
    </row>
    <row r="43" spans="11:11" x14ac:dyDescent="0.3">
      <c r="K43" t="s">
        <v>228</v>
      </c>
    </row>
    <row r="44" spans="11:11" x14ac:dyDescent="0.3">
      <c r="K44" t="s">
        <v>229</v>
      </c>
    </row>
    <row r="45" spans="11:11" x14ac:dyDescent="0.3">
      <c r="K45" t="s">
        <v>230</v>
      </c>
    </row>
    <row r="46" spans="11:11" x14ac:dyDescent="0.3">
      <c r="K46" t="s">
        <v>231</v>
      </c>
    </row>
    <row r="47" spans="11:11" x14ac:dyDescent="0.3">
      <c r="K47" t="s">
        <v>232</v>
      </c>
    </row>
    <row r="48" spans="11:11" x14ac:dyDescent="0.3">
      <c r="K48" t="s">
        <v>233</v>
      </c>
    </row>
    <row r="49" spans="11:11" x14ac:dyDescent="0.3">
      <c r="K49" t="s">
        <v>234</v>
      </c>
    </row>
    <row r="50" spans="11:11" x14ac:dyDescent="0.3">
      <c r="K50" t="s">
        <v>235</v>
      </c>
    </row>
    <row r="51" spans="11:11" x14ac:dyDescent="0.3">
      <c r="K51" t="s">
        <v>236</v>
      </c>
    </row>
    <row r="52" spans="11:11" x14ac:dyDescent="0.3">
      <c r="K52" t="s">
        <v>237</v>
      </c>
    </row>
    <row r="53" spans="11:11" x14ac:dyDescent="0.3">
      <c r="K53" t="s">
        <v>238</v>
      </c>
    </row>
    <row r="54" spans="11:11" x14ac:dyDescent="0.3">
      <c r="K54" t="s">
        <v>239</v>
      </c>
    </row>
    <row r="55" spans="11:11" x14ac:dyDescent="0.3">
      <c r="K55" t="s">
        <v>240</v>
      </c>
    </row>
    <row r="56" spans="11:11" x14ac:dyDescent="0.3">
      <c r="K56" t="s">
        <v>241</v>
      </c>
    </row>
    <row r="57" spans="11:11" x14ac:dyDescent="0.3">
      <c r="K57" t="s">
        <v>242</v>
      </c>
    </row>
    <row r="58" spans="11:11" x14ac:dyDescent="0.3">
      <c r="K58" t="s">
        <v>243</v>
      </c>
    </row>
    <row r="59" spans="11:11" x14ac:dyDescent="0.3">
      <c r="K59" t="s">
        <v>244</v>
      </c>
    </row>
    <row r="60" spans="11:11" x14ac:dyDescent="0.3">
      <c r="K60" t="s">
        <v>245</v>
      </c>
    </row>
    <row r="61" spans="11:11" x14ac:dyDescent="0.3">
      <c r="K61" t="s">
        <v>246</v>
      </c>
    </row>
    <row r="62" spans="11:11" x14ac:dyDescent="0.3">
      <c r="K62" t="s">
        <v>247</v>
      </c>
    </row>
    <row r="63" spans="11:11" x14ac:dyDescent="0.3">
      <c r="K63" t="s">
        <v>248</v>
      </c>
    </row>
  </sheetData>
  <sortState ref="F2:G5">
    <sortCondition ref="F2:F5"/>
  </sortState>
  <mergeCells count="1">
    <mergeCell ref="B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How to use this worksheet</vt:lpstr>
      <vt:lpstr>Site_Description</vt:lpstr>
      <vt:lpstr>Opptional_LCAscore_RareSpp</vt:lpstr>
      <vt:lpstr>PartA_Onscreen</vt:lpstr>
      <vt:lpstr>PartB_FieldWorksheet</vt:lpstr>
      <vt:lpstr>PartB_InvasiveChecklist</vt:lpstr>
      <vt:lpstr>NYRAM_GrandScore</vt:lpstr>
      <vt:lpstr>LookUpTabels_DoNotEdit</vt:lpstr>
      <vt:lpstr>PartA_Onscreen!_Toc447042037</vt:lpstr>
      <vt:lpstr>PartA_Onscreen!_Toc447042038</vt:lpstr>
      <vt:lpstr>PartA_Onscreen!_Toc447042039</vt:lpstr>
      <vt:lpstr>PartA_Onscreen!_Toc447042040</vt:lpstr>
      <vt:lpstr>PartB_FieldWorksheet!_Toc447042044</vt:lpstr>
      <vt:lpstr>PartB_InvasiveChecklist!_Toc447042045</vt:lpstr>
      <vt:lpstr>HGMclass</vt:lpstr>
      <vt:lpstr>HGMsubclass</vt:lpstr>
      <vt:lpstr>layout</vt:lpstr>
      <vt:lpstr>locale</vt:lpstr>
      <vt:lpstr>NY_Counties</vt:lpstr>
      <vt:lpstr>origin</vt:lpstr>
      <vt:lpstr>'How to use this worksheet'!Print_Area</vt:lpstr>
      <vt:lpstr>SAmeasure</vt:lpstr>
      <vt:lpstr>SiteSelection</vt:lpstr>
      <vt:lpstr>units</vt:lpstr>
      <vt:lpstr>yn</vt:lpstr>
    </vt:vector>
  </TitlesOfParts>
  <Company>NYSDEC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 Shappell</dc:creator>
  <cp:keywords>New York Natural Heritage Program;NYRAM;Rapid Assessment</cp:keywords>
  <cp:lastModifiedBy>Laura Shappell</cp:lastModifiedBy>
  <cp:lastPrinted>2015-11-04T15:24:21Z</cp:lastPrinted>
  <dcterms:created xsi:type="dcterms:W3CDTF">2015-09-14T15:14:24Z</dcterms:created>
  <dcterms:modified xsi:type="dcterms:W3CDTF">2016-10-28T21:04:33Z</dcterms:modified>
</cp:coreProperties>
</file>